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L\SROL\Respect Life\OneLifeLA 2023\"/>
    </mc:Choice>
  </mc:AlternateContent>
  <xr:revisionPtr revIDLastSave="0" documentId="13_ncr:1_{B5E483F9-61F3-4541-B723-B2632FD5CA44}" xr6:coauthVersionLast="47" xr6:coauthVersionMax="47" xr10:uidLastSave="{00000000-0000-0000-0000-000000000000}"/>
  <bookViews>
    <workbookView xWindow="1110" yWindow="30" windowWidth="27405" windowHeight="15555" xr2:uid="{C2495E50-8D37-424F-A6D1-6974C0450F0A}"/>
  </bookViews>
  <sheets>
    <sheet name="Procedure" sheetId="4" r:id="rId1"/>
    <sheet name="2023 Riders" sheetId="3" r:id="rId2"/>
    <sheet name="2023 Pictures" sheetId="5" r:id="rId3"/>
  </sheets>
  <definedNames>
    <definedName name="_xlnm._FilterDatabase" localSheetId="1" hidden="1">'2023 Riders'!$N$1:$N$295</definedName>
    <definedName name="_xlnm.Print_Area" localSheetId="1">'2023 Riders'!$C$1:$P$57</definedName>
    <definedName name="_xlnm.Print_Titles" localSheetId="1">'2023 Riders'!$1:$1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3" l="1"/>
  <c r="E56" i="3" l="1"/>
  <c r="G56" i="3"/>
  <c r="F56" i="3"/>
  <c r="C32" i="3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" i="3"/>
  <c r="C6" i="3" s="1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G29" i="3"/>
  <c r="F29" i="3"/>
  <c r="N240" i="3"/>
  <c r="M240" i="3"/>
  <c r="J240" i="3"/>
  <c r="I240" i="3"/>
  <c r="B240" i="3"/>
  <c r="Z233" i="3"/>
  <c r="Y233" i="3"/>
  <c r="X233" i="3"/>
  <c r="W233" i="3"/>
  <c r="V233" i="3"/>
  <c r="U233" i="3"/>
  <c r="Z232" i="3"/>
  <c r="Y232" i="3"/>
  <c r="X232" i="3"/>
  <c r="W232" i="3"/>
  <c r="V232" i="3"/>
  <c r="U232" i="3"/>
  <c r="Z231" i="3"/>
  <c r="Y231" i="3"/>
  <c r="X231" i="3"/>
  <c r="W231" i="3"/>
  <c r="V231" i="3"/>
  <c r="U231" i="3"/>
  <c r="Z230" i="3"/>
  <c r="Y230" i="3"/>
  <c r="X230" i="3"/>
  <c r="W230" i="3"/>
  <c r="V230" i="3"/>
  <c r="U230" i="3"/>
  <c r="Z229" i="3"/>
  <c r="Y229" i="3"/>
  <c r="X229" i="3"/>
  <c r="W229" i="3"/>
  <c r="V229" i="3"/>
  <c r="U229" i="3"/>
  <c r="Z228" i="3"/>
  <c r="Y228" i="3"/>
  <c r="X228" i="3"/>
  <c r="W228" i="3"/>
  <c r="V228" i="3"/>
  <c r="U228" i="3"/>
  <c r="Z227" i="3"/>
  <c r="Y227" i="3"/>
  <c r="X227" i="3"/>
  <c r="W227" i="3"/>
  <c r="V227" i="3"/>
  <c r="U227" i="3"/>
  <c r="A227" i="3"/>
  <c r="A228" i="3" s="1"/>
  <c r="A229" i="3" s="1"/>
  <c r="A230" i="3" s="1"/>
  <c r="A233" i="3" s="1"/>
  <c r="Z226" i="3"/>
  <c r="Y226" i="3"/>
  <c r="X226" i="3"/>
  <c r="W226" i="3"/>
  <c r="V226" i="3"/>
  <c r="U226" i="3"/>
  <c r="Z225" i="3"/>
  <c r="Y225" i="3"/>
  <c r="X225" i="3"/>
  <c r="W225" i="3"/>
  <c r="V225" i="3"/>
  <c r="U225" i="3"/>
  <c r="Z224" i="3"/>
  <c r="Y224" i="3"/>
  <c r="X224" i="3"/>
  <c r="W224" i="3"/>
  <c r="V224" i="3"/>
  <c r="U224" i="3"/>
  <c r="Z223" i="3"/>
  <c r="Y223" i="3"/>
  <c r="X223" i="3"/>
  <c r="W223" i="3"/>
  <c r="V223" i="3"/>
  <c r="U223" i="3"/>
  <c r="Z222" i="3"/>
  <c r="Y222" i="3"/>
  <c r="X222" i="3"/>
  <c r="W222" i="3"/>
  <c r="V222" i="3"/>
  <c r="U222" i="3"/>
  <c r="Z221" i="3"/>
  <c r="Y221" i="3"/>
  <c r="X221" i="3"/>
  <c r="W221" i="3"/>
  <c r="V221" i="3"/>
  <c r="U221" i="3"/>
  <c r="Z220" i="3"/>
  <c r="Y220" i="3"/>
  <c r="X220" i="3"/>
  <c r="W220" i="3"/>
  <c r="V220" i="3"/>
  <c r="U220" i="3"/>
  <c r="Z219" i="3"/>
  <c r="Y219" i="3"/>
  <c r="X219" i="3"/>
  <c r="W219" i="3"/>
  <c r="V219" i="3"/>
  <c r="U219" i="3"/>
  <c r="Z218" i="3"/>
  <c r="Y218" i="3"/>
  <c r="X218" i="3"/>
  <c r="W218" i="3"/>
  <c r="V218" i="3"/>
  <c r="U218" i="3"/>
  <c r="Z217" i="3"/>
  <c r="Y217" i="3"/>
  <c r="X217" i="3"/>
  <c r="W217" i="3"/>
  <c r="V217" i="3"/>
  <c r="U217" i="3"/>
  <c r="Z216" i="3"/>
  <c r="Y216" i="3"/>
  <c r="X216" i="3"/>
  <c r="W216" i="3"/>
  <c r="V216" i="3"/>
  <c r="U216" i="3"/>
  <c r="A216" i="3"/>
  <c r="A217" i="3" s="1"/>
  <c r="A218" i="3" s="1"/>
  <c r="A219" i="3" s="1"/>
  <c r="A220" i="3" s="1"/>
  <c r="A221" i="3" s="1"/>
  <c r="A222" i="3" s="1"/>
  <c r="A223" i="3" s="1"/>
  <c r="A224" i="3" s="1"/>
  <c r="Z215" i="3"/>
  <c r="Y215" i="3"/>
  <c r="X215" i="3"/>
  <c r="W215" i="3"/>
  <c r="V215" i="3"/>
  <c r="U215" i="3"/>
  <c r="Z214" i="3"/>
  <c r="Y214" i="3"/>
  <c r="X214" i="3"/>
  <c r="W214" i="3"/>
  <c r="V214" i="3"/>
  <c r="U214" i="3"/>
  <c r="Z213" i="3"/>
  <c r="Y213" i="3"/>
  <c r="X213" i="3"/>
  <c r="W213" i="3"/>
  <c r="V213" i="3"/>
  <c r="U213" i="3"/>
  <c r="Z212" i="3"/>
  <c r="Y212" i="3"/>
  <c r="X212" i="3"/>
  <c r="W212" i="3"/>
  <c r="V212" i="3"/>
  <c r="U212" i="3"/>
  <c r="Z211" i="3"/>
  <c r="Y211" i="3"/>
  <c r="X211" i="3"/>
  <c r="W211" i="3"/>
  <c r="V211" i="3"/>
  <c r="U211" i="3"/>
  <c r="Z210" i="3"/>
  <c r="Y210" i="3"/>
  <c r="X210" i="3"/>
  <c r="W210" i="3"/>
  <c r="V210" i="3"/>
  <c r="U210" i="3"/>
  <c r="Z209" i="3"/>
  <c r="Y209" i="3"/>
  <c r="X209" i="3"/>
  <c r="W209" i="3"/>
  <c r="V209" i="3"/>
  <c r="U209" i="3"/>
  <c r="Z208" i="3"/>
  <c r="Y208" i="3"/>
  <c r="X208" i="3"/>
  <c r="W208" i="3"/>
  <c r="V208" i="3"/>
  <c r="U208" i="3"/>
  <c r="A208" i="3"/>
  <c r="Z207" i="3"/>
  <c r="Y207" i="3"/>
  <c r="X207" i="3"/>
  <c r="W207" i="3"/>
  <c r="V207" i="3"/>
  <c r="U207" i="3"/>
  <c r="Z206" i="3"/>
  <c r="Y206" i="3"/>
  <c r="X206" i="3"/>
  <c r="W206" i="3"/>
  <c r="V206" i="3"/>
  <c r="U206" i="3"/>
  <c r="Z205" i="3"/>
  <c r="Y205" i="3"/>
  <c r="X205" i="3"/>
  <c r="W205" i="3"/>
  <c r="V205" i="3"/>
  <c r="U205" i="3"/>
  <c r="Z204" i="3"/>
  <c r="Y204" i="3"/>
  <c r="X204" i="3"/>
  <c r="W204" i="3"/>
  <c r="V204" i="3"/>
  <c r="U204" i="3"/>
  <c r="Z203" i="3"/>
  <c r="Y203" i="3"/>
  <c r="X203" i="3"/>
  <c r="W203" i="3"/>
  <c r="V203" i="3"/>
  <c r="U203" i="3"/>
  <c r="Z202" i="3"/>
  <c r="Y202" i="3"/>
  <c r="X202" i="3"/>
  <c r="W202" i="3"/>
  <c r="V202" i="3"/>
  <c r="U202" i="3"/>
  <c r="Z201" i="3"/>
  <c r="Y201" i="3"/>
  <c r="X201" i="3"/>
  <c r="W201" i="3"/>
  <c r="V201" i="3"/>
  <c r="U201" i="3"/>
  <c r="Z200" i="3"/>
  <c r="Y200" i="3"/>
  <c r="X200" i="3"/>
  <c r="W200" i="3"/>
  <c r="V200" i="3"/>
  <c r="U200" i="3"/>
  <c r="Z199" i="3"/>
  <c r="Y199" i="3"/>
  <c r="X199" i="3"/>
  <c r="W199" i="3"/>
  <c r="V199" i="3"/>
  <c r="U199" i="3"/>
  <c r="Z198" i="3"/>
  <c r="Y198" i="3"/>
  <c r="X198" i="3"/>
  <c r="W198" i="3"/>
  <c r="V198" i="3"/>
  <c r="U198" i="3"/>
  <c r="Z197" i="3"/>
  <c r="Y197" i="3"/>
  <c r="X197" i="3"/>
  <c r="W197" i="3"/>
  <c r="V197" i="3"/>
  <c r="U197" i="3"/>
  <c r="Z196" i="3"/>
  <c r="Y196" i="3"/>
  <c r="X196" i="3"/>
  <c r="W196" i="3"/>
  <c r="V196" i="3"/>
  <c r="U196" i="3"/>
  <c r="Z195" i="3"/>
  <c r="Y195" i="3"/>
  <c r="X195" i="3"/>
  <c r="W195" i="3"/>
  <c r="V195" i="3"/>
  <c r="U195" i="3"/>
  <c r="A195" i="3"/>
  <c r="A196" i="3" s="1"/>
  <c r="A197" i="3" s="1"/>
  <c r="A198" i="3" s="1"/>
  <c r="A199" i="3" s="1"/>
  <c r="A200" i="3" s="1"/>
  <c r="A205" i="3" s="1"/>
  <c r="Z194" i="3"/>
  <c r="Y194" i="3"/>
  <c r="X194" i="3"/>
  <c r="W194" i="3"/>
  <c r="V194" i="3"/>
  <c r="U194" i="3"/>
  <c r="Z193" i="3"/>
  <c r="Y193" i="3"/>
  <c r="X193" i="3"/>
  <c r="W193" i="3"/>
  <c r="V193" i="3"/>
  <c r="U193" i="3"/>
  <c r="Z192" i="3"/>
  <c r="Y192" i="3"/>
  <c r="X192" i="3"/>
  <c r="W192" i="3"/>
  <c r="V192" i="3"/>
  <c r="U192" i="3"/>
  <c r="X191" i="3"/>
  <c r="Z190" i="3"/>
  <c r="Y190" i="3"/>
  <c r="X190" i="3"/>
  <c r="W190" i="3"/>
  <c r="V190" i="3"/>
  <c r="U190" i="3"/>
  <c r="Z189" i="3"/>
  <c r="Y189" i="3"/>
  <c r="X189" i="3"/>
  <c r="W189" i="3"/>
  <c r="V189" i="3"/>
  <c r="U189" i="3"/>
  <c r="Z188" i="3"/>
  <c r="Y188" i="3"/>
  <c r="X188" i="3"/>
  <c r="W188" i="3"/>
  <c r="V188" i="3"/>
  <c r="U188" i="3"/>
  <c r="Z187" i="3"/>
  <c r="Y187" i="3"/>
  <c r="X187" i="3"/>
  <c r="W187" i="3"/>
  <c r="V187" i="3"/>
  <c r="U187" i="3"/>
  <c r="Z186" i="3"/>
  <c r="Y186" i="3"/>
  <c r="X186" i="3"/>
  <c r="W186" i="3"/>
  <c r="V186" i="3"/>
  <c r="U186" i="3"/>
  <c r="Z185" i="3"/>
  <c r="Y185" i="3"/>
  <c r="W185" i="3"/>
  <c r="V185" i="3"/>
  <c r="U185" i="3"/>
  <c r="Z184" i="3"/>
  <c r="Y184" i="3"/>
  <c r="X184" i="3"/>
  <c r="W184" i="3"/>
  <c r="V184" i="3"/>
  <c r="U184" i="3"/>
  <c r="Z183" i="3"/>
  <c r="Y183" i="3"/>
  <c r="X183" i="3"/>
  <c r="W183" i="3"/>
  <c r="V183" i="3"/>
  <c r="U183" i="3"/>
  <c r="Z182" i="3"/>
  <c r="Y182" i="3"/>
  <c r="X182" i="3"/>
  <c r="W182" i="3"/>
  <c r="V182" i="3"/>
  <c r="U182" i="3"/>
  <c r="Z181" i="3"/>
  <c r="Y181" i="3"/>
  <c r="X181" i="3"/>
  <c r="W181" i="3"/>
  <c r="V181" i="3"/>
  <c r="U181" i="3"/>
  <c r="Z180" i="3"/>
  <c r="Y180" i="3"/>
  <c r="X180" i="3"/>
  <c r="W180" i="3"/>
  <c r="V180" i="3"/>
  <c r="U180" i="3"/>
  <c r="Z179" i="3"/>
  <c r="Y179" i="3"/>
  <c r="X179" i="3"/>
  <c r="W179" i="3"/>
  <c r="V179" i="3"/>
  <c r="U179" i="3"/>
  <c r="Z178" i="3"/>
  <c r="Y178" i="3"/>
  <c r="X178" i="3"/>
  <c r="W178" i="3"/>
  <c r="V178" i="3"/>
  <c r="U178" i="3"/>
  <c r="Z177" i="3"/>
  <c r="Y177" i="3"/>
  <c r="X177" i="3"/>
  <c r="W177" i="3"/>
  <c r="V177" i="3"/>
  <c r="U177" i="3"/>
  <c r="Z176" i="3"/>
  <c r="Y176" i="3"/>
  <c r="X176" i="3"/>
  <c r="W176" i="3"/>
  <c r="V176" i="3"/>
  <c r="U176" i="3"/>
  <c r="Z170" i="3"/>
  <c r="Y170" i="3"/>
  <c r="X170" i="3"/>
  <c r="W170" i="3"/>
  <c r="V170" i="3"/>
  <c r="U170" i="3"/>
  <c r="Z169" i="3"/>
  <c r="Y169" i="3"/>
  <c r="X169" i="3"/>
  <c r="W169" i="3"/>
  <c r="V169" i="3"/>
  <c r="U169" i="3"/>
  <c r="Z168" i="3"/>
  <c r="Y168" i="3"/>
  <c r="X168" i="3"/>
  <c r="W168" i="3"/>
  <c r="V168" i="3"/>
  <c r="U168" i="3"/>
  <c r="A168" i="3"/>
  <c r="A169" i="3" s="1"/>
  <c r="A176" i="3" s="1"/>
  <c r="A177" i="3" s="1"/>
  <c r="A180" i="3" s="1"/>
  <c r="A181" i="3" s="1"/>
  <c r="A184" i="3" s="1"/>
  <c r="Z166" i="3"/>
  <c r="Y166" i="3"/>
  <c r="X166" i="3"/>
  <c r="W166" i="3"/>
  <c r="V166" i="3"/>
  <c r="U166" i="3"/>
  <c r="Z165" i="3"/>
  <c r="Y165" i="3"/>
  <c r="X165" i="3"/>
  <c r="W165" i="3"/>
  <c r="V165" i="3"/>
  <c r="U165" i="3"/>
  <c r="A165" i="3"/>
  <c r="Z164" i="3"/>
  <c r="Y164" i="3"/>
  <c r="X164" i="3"/>
  <c r="W164" i="3"/>
  <c r="V164" i="3"/>
  <c r="U164" i="3"/>
  <c r="Z163" i="3"/>
  <c r="Y163" i="3"/>
  <c r="X163" i="3"/>
  <c r="W163" i="3"/>
  <c r="V163" i="3"/>
  <c r="U163" i="3"/>
  <c r="A163" i="3"/>
  <c r="A164" i="3" s="1"/>
  <c r="Z162" i="3"/>
  <c r="Y162" i="3"/>
  <c r="X162" i="3"/>
  <c r="W162" i="3"/>
  <c r="V162" i="3"/>
  <c r="U162" i="3"/>
  <c r="Z161" i="3"/>
  <c r="Y161" i="3"/>
  <c r="X161" i="3"/>
  <c r="W161" i="3"/>
  <c r="V161" i="3"/>
  <c r="U161" i="3"/>
  <c r="A161" i="3"/>
  <c r="Z160" i="3"/>
  <c r="Y160" i="3"/>
  <c r="X160" i="3"/>
  <c r="W160" i="3"/>
  <c r="V160" i="3"/>
  <c r="U160" i="3"/>
  <c r="Z159" i="3"/>
  <c r="Y159" i="3"/>
  <c r="X159" i="3"/>
  <c r="W159" i="3"/>
  <c r="V159" i="3"/>
  <c r="U159" i="3"/>
  <c r="Z158" i="3"/>
  <c r="Y158" i="3"/>
  <c r="X158" i="3"/>
  <c r="W158" i="3"/>
  <c r="V158" i="3"/>
  <c r="U158" i="3"/>
  <c r="Z157" i="3"/>
  <c r="Y157" i="3"/>
  <c r="X157" i="3"/>
  <c r="W157" i="3"/>
  <c r="V157" i="3"/>
  <c r="U157" i="3"/>
  <c r="A157" i="3"/>
  <c r="Z156" i="3"/>
  <c r="Y156" i="3"/>
  <c r="X156" i="3"/>
  <c r="W156" i="3"/>
  <c r="V156" i="3"/>
  <c r="U156" i="3"/>
  <c r="Z155" i="3"/>
  <c r="Y155" i="3"/>
  <c r="X155" i="3"/>
  <c r="W155" i="3"/>
  <c r="V155" i="3"/>
  <c r="U155" i="3"/>
  <c r="Z154" i="3"/>
  <c r="Y154" i="3"/>
  <c r="X154" i="3"/>
  <c r="W154" i="3"/>
  <c r="V154" i="3"/>
  <c r="U154" i="3"/>
  <c r="Z153" i="3"/>
  <c r="Y153" i="3"/>
  <c r="X153" i="3"/>
  <c r="W153" i="3"/>
  <c r="V153" i="3"/>
  <c r="U153" i="3"/>
  <c r="A153" i="3"/>
  <c r="A154" i="3" s="1"/>
  <c r="Z150" i="3"/>
  <c r="Y150" i="3"/>
  <c r="X150" i="3"/>
  <c r="W150" i="3"/>
  <c r="V150" i="3"/>
  <c r="U150" i="3"/>
  <c r="Z149" i="3"/>
  <c r="Y149" i="3"/>
  <c r="X149" i="3"/>
  <c r="W149" i="3"/>
  <c r="V149" i="3"/>
  <c r="U149" i="3"/>
  <c r="A149" i="3"/>
  <c r="A150" i="3" s="1"/>
  <c r="Z148" i="3"/>
  <c r="Y148" i="3"/>
  <c r="X148" i="3"/>
  <c r="W148" i="3"/>
  <c r="V148" i="3"/>
  <c r="U148" i="3"/>
  <c r="Z147" i="3"/>
  <c r="Y147" i="3"/>
  <c r="X147" i="3"/>
  <c r="W147" i="3"/>
  <c r="V147" i="3"/>
  <c r="U147" i="3"/>
  <c r="Z146" i="3"/>
  <c r="Y146" i="3"/>
  <c r="X146" i="3"/>
  <c r="W146" i="3"/>
  <c r="V146" i="3"/>
  <c r="U146" i="3"/>
  <c r="Z145" i="3"/>
  <c r="Y145" i="3"/>
  <c r="X145" i="3"/>
  <c r="W145" i="3"/>
  <c r="V145" i="3"/>
  <c r="U145" i="3"/>
  <c r="Z144" i="3"/>
  <c r="Y144" i="3"/>
  <c r="X144" i="3"/>
  <c r="W144" i="3"/>
  <c r="V144" i="3"/>
  <c r="U144" i="3"/>
  <c r="A144" i="3"/>
  <c r="Z143" i="3"/>
  <c r="Y143" i="3"/>
  <c r="X143" i="3"/>
  <c r="W143" i="3"/>
  <c r="V143" i="3"/>
  <c r="U143" i="3"/>
  <c r="Z142" i="3"/>
  <c r="Y142" i="3"/>
  <c r="X142" i="3"/>
  <c r="W142" i="3"/>
  <c r="V142" i="3"/>
  <c r="U142" i="3"/>
  <c r="A142" i="3"/>
  <c r="Z141" i="3"/>
  <c r="Y141" i="3"/>
  <c r="X141" i="3"/>
  <c r="W141" i="3"/>
  <c r="V141" i="3"/>
  <c r="U141" i="3"/>
  <c r="Z140" i="3"/>
  <c r="Y140" i="3"/>
  <c r="X140" i="3"/>
  <c r="W140" i="3"/>
  <c r="V140" i="3"/>
  <c r="U140" i="3"/>
  <c r="Z139" i="3"/>
  <c r="Y139" i="3"/>
  <c r="X139" i="3"/>
  <c r="W139" i="3"/>
  <c r="V139" i="3"/>
  <c r="U139" i="3"/>
  <c r="A139" i="3"/>
  <c r="A140" i="3" s="1"/>
  <c r="A141" i="3" s="1"/>
  <c r="Z138" i="3"/>
  <c r="Y138" i="3"/>
  <c r="X138" i="3"/>
  <c r="W138" i="3"/>
  <c r="V138" i="3"/>
  <c r="U138" i="3"/>
  <c r="Z137" i="3"/>
  <c r="Y137" i="3"/>
  <c r="X137" i="3"/>
  <c r="W137" i="3"/>
  <c r="V137" i="3"/>
  <c r="U137" i="3"/>
  <c r="Z136" i="3"/>
  <c r="Y136" i="3"/>
  <c r="X136" i="3"/>
  <c r="W136" i="3"/>
  <c r="V136" i="3"/>
  <c r="U136" i="3"/>
  <c r="Z135" i="3"/>
  <c r="Y135" i="3"/>
  <c r="X135" i="3"/>
  <c r="W135" i="3"/>
  <c r="V135" i="3"/>
  <c r="U135" i="3"/>
  <c r="Z134" i="3"/>
  <c r="Y134" i="3"/>
  <c r="X134" i="3"/>
  <c r="W134" i="3"/>
  <c r="V134" i="3"/>
  <c r="U134" i="3"/>
  <c r="A134" i="3"/>
  <c r="A135" i="3" s="1"/>
  <c r="Z133" i="3"/>
  <c r="Y133" i="3"/>
  <c r="X133" i="3"/>
  <c r="W133" i="3"/>
  <c r="V133" i="3"/>
  <c r="U133" i="3"/>
  <c r="Z132" i="3"/>
  <c r="Y132" i="3"/>
  <c r="X132" i="3"/>
  <c r="W132" i="3"/>
  <c r="V132" i="3"/>
  <c r="U132" i="3"/>
  <c r="Z131" i="3"/>
  <c r="Y131" i="3"/>
  <c r="X131" i="3"/>
  <c r="W131" i="3"/>
  <c r="V131" i="3"/>
  <c r="U131" i="3"/>
  <c r="Z130" i="3"/>
  <c r="Y130" i="3"/>
  <c r="X130" i="3"/>
  <c r="W130" i="3"/>
  <c r="V130" i="3"/>
  <c r="U130" i="3"/>
  <c r="Z129" i="3"/>
  <c r="Y129" i="3"/>
  <c r="X129" i="3"/>
  <c r="W129" i="3"/>
  <c r="V129" i="3"/>
  <c r="U129" i="3"/>
  <c r="Z128" i="3"/>
  <c r="Y128" i="3"/>
  <c r="X128" i="3"/>
  <c r="W128" i="3"/>
  <c r="V128" i="3"/>
  <c r="U128" i="3"/>
  <c r="Z127" i="3"/>
  <c r="Y127" i="3"/>
  <c r="X127" i="3"/>
  <c r="W127" i="3"/>
  <c r="V127" i="3"/>
  <c r="U127" i="3"/>
  <c r="Z126" i="3"/>
  <c r="Y126" i="3"/>
  <c r="X126" i="3"/>
  <c r="W126" i="3"/>
  <c r="V126" i="3"/>
  <c r="U126" i="3"/>
  <c r="Z125" i="3"/>
  <c r="Y125" i="3"/>
  <c r="X125" i="3"/>
  <c r="W125" i="3"/>
  <c r="V125" i="3"/>
  <c r="U125" i="3"/>
  <c r="Z124" i="3"/>
  <c r="Y124" i="3"/>
  <c r="X124" i="3"/>
  <c r="W124" i="3"/>
  <c r="V124" i="3"/>
  <c r="U124" i="3"/>
  <c r="Z123" i="3"/>
  <c r="Y123" i="3"/>
  <c r="X123" i="3"/>
  <c r="W123" i="3"/>
  <c r="V123" i="3"/>
  <c r="U123" i="3"/>
  <c r="A123" i="3"/>
  <c r="A124" i="3" s="1"/>
  <c r="A125" i="3" s="1"/>
  <c r="A126" i="3" s="1"/>
  <c r="A127" i="3" s="1"/>
  <c r="A128" i="3" s="1"/>
  <c r="A130" i="3" s="1"/>
  <c r="A132" i="3" s="1"/>
  <c r="Z122" i="3"/>
  <c r="Y122" i="3"/>
  <c r="X122" i="3"/>
  <c r="W122" i="3"/>
  <c r="V122" i="3"/>
  <c r="U122" i="3"/>
  <c r="Z121" i="3"/>
  <c r="Y121" i="3"/>
  <c r="X121" i="3"/>
  <c r="W121" i="3"/>
  <c r="V121" i="3"/>
  <c r="U121" i="3"/>
  <c r="Z120" i="3"/>
  <c r="Y120" i="3"/>
  <c r="X120" i="3"/>
  <c r="W120" i="3"/>
  <c r="V120" i="3"/>
  <c r="U120" i="3"/>
  <c r="Z119" i="3"/>
  <c r="Y119" i="3"/>
  <c r="X119" i="3"/>
  <c r="W119" i="3"/>
  <c r="V119" i="3"/>
  <c r="U119" i="3"/>
  <c r="Z118" i="3"/>
  <c r="Y118" i="3"/>
  <c r="X118" i="3"/>
  <c r="W118" i="3"/>
  <c r="V118" i="3"/>
  <c r="U118" i="3"/>
  <c r="Z117" i="3"/>
  <c r="Y117" i="3"/>
  <c r="X117" i="3"/>
  <c r="W117" i="3"/>
  <c r="V117" i="3"/>
  <c r="U117" i="3"/>
  <c r="Z115" i="3"/>
  <c r="Y115" i="3"/>
  <c r="X115" i="3"/>
  <c r="W115" i="3"/>
  <c r="V115" i="3"/>
  <c r="U115" i="3"/>
  <c r="Z114" i="3"/>
  <c r="Y114" i="3"/>
  <c r="X114" i="3"/>
  <c r="W114" i="3"/>
  <c r="V114" i="3"/>
  <c r="U114" i="3"/>
  <c r="Z112" i="3"/>
  <c r="Y112" i="3"/>
  <c r="X112" i="3"/>
  <c r="W112" i="3"/>
  <c r="V112" i="3"/>
  <c r="U112" i="3"/>
  <c r="Z111" i="3"/>
  <c r="Y111" i="3"/>
  <c r="X111" i="3"/>
  <c r="W111" i="3"/>
  <c r="V111" i="3"/>
  <c r="U111" i="3"/>
  <c r="A111" i="3"/>
  <c r="A112" i="3" s="1"/>
  <c r="Z110" i="3"/>
  <c r="Y110" i="3"/>
  <c r="X110" i="3"/>
  <c r="W110" i="3"/>
  <c r="V110" i="3"/>
  <c r="U110" i="3"/>
  <c r="Z107" i="3"/>
  <c r="Y107" i="3"/>
  <c r="X107" i="3"/>
  <c r="W107" i="3"/>
  <c r="V107" i="3"/>
  <c r="U107" i="3"/>
  <c r="Z106" i="3"/>
  <c r="Y106" i="3"/>
  <c r="X106" i="3"/>
  <c r="W106" i="3"/>
  <c r="V106" i="3"/>
  <c r="U106" i="3"/>
  <c r="Z105" i="3"/>
  <c r="Y105" i="3"/>
  <c r="X105" i="3"/>
  <c r="W105" i="3"/>
  <c r="V105" i="3"/>
  <c r="U105" i="3"/>
  <c r="Z104" i="3"/>
  <c r="Y104" i="3"/>
  <c r="X104" i="3"/>
  <c r="W104" i="3"/>
  <c r="V104" i="3"/>
  <c r="U104" i="3"/>
  <c r="A104" i="3"/>
  <c r="A105" i="3" s="1"/>
  <c r="A106" i="3" s="1"/>
  <c r="Z102" i="3"/>
  <c r="Y102" i="3"/>
  <c r="X102" i="3"/>
  <c r="W102" i="3"/>
  <c r="V102" i="3"/>
  <c r="U102" i="3"/>
  <c r="Z101" i="3"/>
  <c r="Y101" i="3"/>
  <c r="X101" i="3"/>
  <c r="W101" i="3"/>
  <c r="V101" i="3"/>
  <c r="U101" i="3"/>
  <c r="Z100" i="3"/>
  <c r="Y100" i="3"/>
  <c r="X100" i="3"/>
  <c r="W100" i="3"/>
  <c r="V100" i="3"/>
  <c r="U100" i="3"/>
  <c r="Z99" i="3"/>
  <c r="Y99" i="3"/>
  <c r="W99" i="3"/>
  <c r="V99" i="3"/>
  <c r="U99" i="3"/>
  <c r="Z98" i="3"/>
  <c r="Y98" i="3"/>
  <c r="X98" i="3"/>
  <c r="W98" i="3"/>
  <c r="V98" i="3"/>
  <c r="U98" i="3"/>
  <c r="Z97" i="3"/>
  <c r="Y97" i="3"/>
  <c r="X97" i="3"/>
  <c r="W97" i="3"/>
  <c r="V97" i="3"/>
  <c r="U97" i="3"/>
  <c r="Z96" i="3"/>
  <c r="Y96" i="3"/>
  <c r="X96" i="3"/>
  <c r="W96" i="3"/>
  <c r="V96" i="3"/>
  <c r="U96" i="3"/>
  <c r="Z95" i="3"/>
  <c r="Y95" i="3"/>
  <c r="X95" i="3"/>
  <c r="W95" i="3"/>
  <c r="V95" i="3"/>
  <c r="U95" i="3"/>
  <c r="Z94" i="3"/>
  <c r="Y94" i="3"/>
  <c r="X94" i="3"/>
  <c r="W94" i="3"/>
  <c r="V94" i="3"/>
  <c r="U94" i="3"/>
  <c r="Z93" i="3"/>
  <c r="Y93" i="3"/>
  <c r="X93" i="3"/>
  <c r="W93" i="3"/>
  <c r="V93" i="3"/>
  <c r="U93" i="3"/>
  <c r="Z92" i="3"/>
  <c r="Y92" i="3"/>
  <c r="X92" i="3"/>
  <c r="W92" i="3"/>
  <c r="V92" i="3"/>
  <c r="U92" i="3"/>
  <c r="A92" i="3"/>
  <c r="A93" i="3" s="1"/>
  <c r="A94" i="3" s="1"/>
  <c r="A95" i="3" s="1"/>
  <c r="A96" i="3" s="1"/>
  <c r="A100" i="3" s="1"/>
  <c r="A101" i="3" s="1"/>
  <c r="A102" i="3" s="1"/>
  <c r="Z91" i="3"/>
  <c r="Y91" i="3"/>
  <c r="X91" i="3"/>
  <c r="W91" i="3"/>
  <c r="V91" i="3"/>
  <c r="U91" i="3"/>
  <c r="Z90" i="3"/>
  <c r="Y90" i="3"/>
  <c r="X90" i="3"/>
  <c r="W90" i="3"/>
  <c r="V90" i="3"/>
  <c r="U90" i="3"/>
  <c r="Z89" i="3"/>
  <c r="Y89" i="3"/>
  <c r="X89" i="3"/>
  <c r="W89" i="3"/>
  <c r="V89" i="3"/>
  <c r="U89" i="3"/>
  <c r="Z88" i="3"/>
  <c r="Y88" i="3"/>
  <c r="X88" i="3"/>
  <c r="W88" i="3"/>
  <c r="V88" i="3"/>
  <c r="U88" i="3"/>
  <c r="Z87" i="3"/>
  <c r="Y87" i="3"/>
  <c r="X87" i="3"/>
  <c r="W87" i="3"/>
  <c r="V87" i="3"/>
  <c r="U87" i="3"/>
  <c r="Z86" i="3"/>
  <c r="Y86" i="3"/>
  <c r="X86" i="3"/>
  <c r="W86" i="3"/>
  <c r="V86" i="3"/>
  <c r="U86" i="3"/>
  <c r="Z85" i="3"/>
  <c r="Y85" i="3"/>
  <c r="X85" i="3"/>
  <c r="W85" i="3"/>
  <c r="V85" i="3"/>
  <c r="U85" i="3"/>
  <c r="Z84" i="3"/>
  <c r="Y84" i="3"/>
  <c r="X84" i="3"/>
  <c r="W84" i="3"/>
  <c r="V84" i="3"/>
  <c r="U84" i="3"/>
  <c r="Z83" i="3"/>
  <c r="Y83" i="3"/>
  <c r="X83" i="3"/>
  <c r="W83" i="3"/>
  <c r="V83" i="3"/>
  <c r="U83" i="3"/>
  <c r="Z82" i="3"/>
  <c r="Y82" i="3"/>
  <c r="X82" i="3"/>
  <c r="W82" i="3"/>
  <c r="V82" i="3"/>
  <c r="U82" i="3"/>
  <c r="Z81" i="3"/>
  <c r="Y81" i="3"/>
  <c r="X81" i="3"/>
  <c r="W81" i="3"/>
  <c r="V81" i="3"/>
  <c r="U81" i="3"/>
  <c r="Z80" i="3"/>
  <c r="Y80" i="3"/>
  <c r="X80" i="3"/>
  <c r="W80" i="3"/>
  <c r="V80" i="3"/>
  <c r="U80" i="3"/>
  <c r="Z79" i="3"/>
  <c r="Y79" i="3"/>
  <c r="X79" i="3"/>
  <c r="W79" i="3"/>
  <c r="V79" i="3"/>
  <c r="U79" i="3"/>
  <c r="Z78" i="3"/>
  <c r="Y78" i="3"/>
  <c r="X78" i="3"/>
  <c r="W78" i="3"/>
  <c r="V78" i="3"/>
  <c r="U78" i="3"/>
  <c r="Z77" i="3"/>
  <c r="Y77" i="3"/>
  <c r="X77" i="3"/>
  <c r="W77" i="3"/>
  <c r="V77" i="3"/>
  <c r="U77" i="3"/>
  <c r="Z76" i="3"/>
  <c r="Y76" i="3"/>
  <c r="X76" i="3"/>
  <c r="W76" i="3"/>
  <c r="V76" i="3"/>
  <c r="U76" i="3"/>
  <c r="Z75" i="3"/>
  <c r="Y75" i="3"/>
  <c r="X75" i="3"/>
  <c r="W75" i="3"/>
  <c r="V75" i="3"/>
  <c r="U75" i="3"/>
  <c r="A75" i="3"/>
  <c r="A77" i="3" s="1"/>
  <c r="Z74" i="3"/>
  <c r="Y74" i="3"/>
  <c r="X74" i="3"/>
  <c r="W74" i="3"/>
  <c r="V74" i="3"/>
  <c r="U74" i="3"/>
  <c r="Z71" i="3"/>
  <c r="Y71" i="3"/>
  <c r="X71" i="3"/>
  <c r="W71" i="3"/>
  <c r="V71" i="3"/>
  <c r="U71" i="3"/>
  <c r="A71" i="3"/>
  <c r="Z69" i="3"/>
  <c r="Y69" i="3"/>
  <c r="X69" i="3"/>
  <c r="W69" i="3"/>
  <c r="V69" i="3"/>
  <c r="U69" i="3"/>
  <c r="Z68" i="3"/>
  <c r="Y68" i="3"/>
  <c r="X68" i="3"/>
  <c r="W68" i="3"/>
  <c r="V68" i="3"/>
  <c r="U68" i="3"/>
  <c r="Z67" i="3"/>
  <c r="Y67" i="3"/>
  <c r="X67" i="3"/>
  <c r="W67" i="3"/>
  <c r="V67" i="3"/>
  <c r="U67" i="3"/>
  <c r="Z66" i="3"/>
  <c r="Y66" i="3"/>
  <c r="X66" i="3"/>
  <c r="W66" i="3"/>
  <c r="V66" i="3"/>
  <c r="U66" i="3"/>
  <c r="Z65" i="3"/>
  <c r="Y65" i="3"/>
  <c r="X65" i="3"/>
  <c r="W65" i="3"/>
  <c r="V65" i="3"/>
  <c r="U65" i="3"/>
  <c r="A65" i="3"/>
  <c r="A66" i="3" s="1"/>
  <c r="A67" i="3" s="1"/>
  <c r="A68" i="3" s="1"/>
  <c r="A69" i="3" s="1"/>
  <c r="Z64" i="3"/>
  <c r="Y64" i="3"/>
  <c r="X64" i="3"/>
  <c r="W64" i="3"/>
  <c r="V64" i="3"/>
  <c r="U64" i="3"/>
  <c r="Z63" i="3"/>
  <c r="Y63" i="3"/>
  <c r="X63" i="3"/>
  <c r="W63" i="3"/>
  <c r="V63" i="3"/>
  <c r="U63" i="3"/>
  <c r="Z62" i="3"/>
  <c r="Y62" i="3"/>
  <c r="X62" i="3"/>
  <c r="W62" i="3"/>
  <c r="V62" i="3"/>
  <c r="U62" i="3"/>
  <c r="Z61" i="3"/>
  <c r="Y61" i="3"/>
  <c r="X61" i="3"/>
  <c r="W61" i="3"/>
  <c r="V61" i="3"/>
  <c r="U61" i="3"/>
  <c r="Z60" i="3"/>
  <c r="Y60" i="3"/>
  <c r="X60" i="3"/>
  <c r="W60" i="3"/>
  <c r="V60" i="3"/>
  <c r="U60" i="3"/>
  <c r="Z59" i="3"/>
  <c r="Y59" i="3"/>
  <c r="X59" i="3"/>
  <c r="W59" i="3"/>
  <c r="V59" i="3"/>
  <c r="U59" i="3"/>
  <c r="A59" i="3"/>
  <c r="G57" i="3" l="1"/>
  <c r="F57" i="3"/>
  <c r="AA141" i="3"/>
  <c r="AA144" i="3"/>
  <c r="AA146" i="3"/>
  <c r="AA149" i="3"/>
  <c r="AA159" i="3"/>
  <c r="AA160" i="3"/>
  <c r="AA164" i="3"/>
  <c r="AA169" i="3"/>
  <c r="AA186" i="3"/>
  <c r="AA187" i="3"/>
  <c r="AA190" i="3"/>
  <c r="AA193" i="3"/>
  <c r="AA195" i="3"/>
  <c r="AA197" i="3"/>
  <c r="AA200" i="3"/>
  <c r="AA203" i="3"/>
  <c r="AA205" i="3"/>
  <c r="AA207" i="3"/>
  <c r="AA210" i="3"/>
  <c r="AA214" i="3"/>
  <c r="AA216" i="3"/>
  <c r="AA218" i="3"/>
  <c r="AA220" i="3"/>
  <c r="AA222" i="3"/>
  <c r="AA224" i="3"/>
  <c r="AA112" i="3"/>
  <c r="AA114" i="3"/>
  <c r="AA119" i="3"/>
  <c r="AA120" i="3"/>
  <c r="AA135" i="3"/>
  <c r="AA136" i="3"/>
  <c r="AA137" i="3"/>
  <c r="AA138" i="3"/>
  <c r="AA59" i="3"/>
  <c r="AA63" i="3"/>
  <c r="AA93" i="3"/>
  <c r="AA95" i="3"/>
  <c r="AA105" i="3"/>
  <c r="AA130" i="3"/>
  <c r="AA132" i="3"/>
  <c r="AA143" i="3"/>
  <c r="AA156" i="3"/>
  <c r="AA179" i="3"/>
  <c r="AA180" i="3"/>
  <c r="AA181" i="3"/>
  <c r="AA194" i="3"/>
  <c r="AA211" i="3"/>
  <c r="AA215" i="3"/>
  <c r="AA231" i="3"/>
  <c r="AA233" i="3"/>
  <c r="AA62" i="3"/>
  <c r="AA99" i="3"/>
  <c r="AA86" i="3"/>
  <c r="AA90" i="3"/>
  <c r="AA100" i="3"/>
  <c r="AA102" i="3"/>
  <c r="AA111" i="3"/>
  <c r="AA74" i="3"/>
  <c r="AA98" i="3"/>
  <c r="AA80" i="3"/>
  <c r="AA83" i="3"/>
  <c r="AA123" i="3"/>
  <c r="AA125" i="3"/>
  <c r="AA127" i="3"/>
  <c r="AA142" i="3"/>
  <c r="AA153" i="3"/>
  <c r="AA176" i="3"/>
  <c r="AA178" i="3"/>
  <c r="AA188" i="3"/>
  <c r="AA206" i="3"/>
  <c r="AA227" i="3"/>
  <c r="AA228" i="3"/>
  <c r="AA230" i="3"/>
  <c r="AA76" i="3"/>
  <c r="AA82" i="3"/>
  <c r="AA89" i="3"/>
  <c r="AA64" i="3"/>
  <c r="AA71" i="3"/>
  <c r="AA92" i="3"/>
  <c r="AA104" i="3"/>
  <c r="AA110" i="3"/>
  <c r="AA117" i="3"/>
  <c r="AA121" i="3"/>
  <c r="AA140" i="3"/>
  <c r="AA145" i="3"/>
  <c r="AA147" i="3"/>
  <c r="AA158" i="3"/>
  <c r="AA170" i="3"/>
  <c r="AA189" i="3"/>
  <c r="AA196" i="3"/>
  <c r="AA198" i="3"/>
  <c r="AA199" i="3"/>
  <c r="AA201" i="3"/>
  <c r="AA204" i="3"/>
  <c r="AA217" i="3"/>
  <c r="AA219" i="3"/>
  <c r="AA221" i="3"/>
  <c r="AA223" i="3"/>
  <c r="AA225" i="3"/>
  <c r="AA226" i="3"/>
  <c r="AA78" i="3"/>
  <c r="AA61" i="3"/>
  <c r="AA88" i="3"/>
  <c r="AA94" i="3"/>
  <c r="AA96" i="3"/>
  <c r="AA106" i="3"/>
  <c r="AA107" i="3"/>
  <c r="AA118" i="3"/>
  <c r="AA122" i="3"/>
  <c r="AA134" i="3"/>
  <c r="AA148" i="3"/>
  <c r="AA150" i="3"/>
  <c r="AA157" i="3"/>
  <c r="AA163" i="3"/>
  <c r="AA168" i="3"/>
  <c r="X240" i="3"/>
  <c r="AA66" i="3"/>
  <c r="AA68" i="3"/>
  <c r="AA75" i="3"/>
  <c r="AA77" i="3"/>
  <c r="AA79" i="3"/>
  <c r="AA81" i="3"/>
  <c r="AA84" i="3"/>
  <c r="AA85" i="3"/>
  <c r="AA87" i="3"/>
  <c r="AA91" i="3"/>
  <c r="AA101" i="3"/>
  <c r="AA124" i="3"/>
  <c r="AA126" i="3"/>
  <c r="AA128" i="3"/>
  <c r="AA129" i="3"/>
  <c r="AA131" i="3"/>
  <c r="AA133" i="3"/>
  <c r="AA139" i="3"/>
  <c r="AA154" i="3"/>
  <c r="AA155" i="3"/>
  <c r="AA161" i="3"/>
  <c r="AA162" i="3"/>
  <c r="AA165" i="3"/>
  <c r="AA166" i="3"/>
  <c r="AA177" i="3"/>
  <c r="AA182" i="3"/>
  <c r="AA183" i="3"/>
  <c r="AA184" i="3"/>
  <c r="AA185" i="3"/>
  <c r="AA192" i="3"/>
  <c r="AA202" i="3"/>
  <c r="AA208" i="3"/>
  <c r="AA209" i="3"/>
  <c r="AA212" i="3"/>
  <c r="AA213" i="3"/>
  <c r="AA229" i="3"/>
  <c r="AA232" i="3"/>
  <c r="A120" i="3"/>
  <c r="A114" i="3"/>
  <c r="U240" i="3"/>
  <c r="U241" i="3" s="1"/>
  <c r="V240" i="3"/>
  <c r="Z240" i="3"/>
  <c r="Y240" i="3"/>
  <c r="W240" i="3"/>
  <c r="AA60" i="3"/>
  <c r="AA65" i="3"/>
  <c r="AA67" i="3"/>
  <c r="AA69" i="3"/>
  <c r="A79" i="3"/>
  <c r="A80" i="3" s="1"/>
  <c r="A81" i="3" s="1"/>
  <c r="A82" i="3" s="1"/>
  <c r="A83" i="3" s="1"/>
  <c r="A84" i="3" s="1"/>
  <c r="A87" i="3" s="1"/>
  <c r="A78" i="3"/>
  <c r="AA97" i="3"/>
  <c r="AA115" i="3"/>
  <c r="A76" i="3"/>
  <c r="AA240" i="3" l="1"/>
  <c r="E57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JnL</author>
  </authors>
  <commentList>
    <comment ref="P11" authorId="0" shapeId="0" xr:uid="{32B9A203-E744-453D-A427-DC45E4E93367}">
      <text>
        <r>
          <rPr>
            <b/>
            <sz val="18"/>
            <color indexed="81"/>
            <rFont val="Tahoma"/>
            <family val="2"/>
          </rPr>
          <t>JnL:</t>
        </r>
        <r>
          <rPr>
            <sz val="18"/>
            <color indexed="81"/>
            <rFont val="Tahoma"/>
            <family val="2"/>
          </rPr>
          <t xml:space="preserve">
I had a wrong number in my cell phone that resulted in a nasty reply!!</t>
        </r>
      </text>
    </comment>
  </commentList>
</comments>
</file>

<file path=xl/sharedStrings.xml><?xml version="1.0" encoding="utf-8"?>
<sst xmlns="http://schemas.openxmlformats.org/spreadsheetml/2006/main" count="1131" uniqueCount="777">
  <si>
    <t>2017 Rider?</t>
  </si>
  <si>
    <t>First Name</t>
  </si>
  <si>
    <t>Last Name</t>
  </si>
  <si>
    <t>Deposit</t>
  </si>
  <si>
    <t>Deposit $</t>
  </si>
  <si>
    <t>Notes on deposit</t>
  </si>
  <si>
    <t>On Bus #2 from St Rose</t>
  </si>
  <si>
    <t>On Bus #2 from LA Hist Park</t>
  </si>
  <si>
    <t xml:space="preserve">Reserved Seats </t>
  </si>
  <si>
    <t>CD</t>
  </si>
  <si>
    <t>Parish or Group</t>
  </si>
  <si>
    <t>Cell Tel.</t>
  </si>
  <si>
    <t>Home Tel.</t>
  </si>
  <si>
    <t>Email</t>
  </si>
  <si>
    <t>Notes</t>
  </si>
  <si>
    <t>On bus counts--&gt;</t>
  </si>
  <si>
    <t>SROL</t>
  </si>
  <si>
    <t>Holy Cross</t>
  </si>
  <si>
    <t>St Paschal's</t>
  </si>
  <si>
    <t>St Peter Claver</t>
  </si>
  <si>
    <t>St Jude</t>
  </si>
  <si>
    <t>Santa Clara</t>
  </si>
  <si>
    <t>Others</t>
  </si>
  <si>
    <t>Ferrall</t>
  </si>
  <si>
    <t>Joe</t>
  </si>
  <si>
    <t>Lorraine</t>
  </si>
  <si>
    <t>check</t>
  </si>
  <si>
    <t>Sara</t>
  </si>
  <si>
    <t>Gomes</t>
  </si>
  <si>
    <t>Leslie</t>
  </si>
  <si>
    <t>Julie</t>
  </si>
  <si>
    <t>805-404-9304</t>
  </si>
  <si>
    <t xml:space="preserve">Marlene </t>
  </si>
  <si>
    <t>Senner</t>
  </si>
  <si>
    <t>Sagrario</t>
  </si>
  <si>
    <t>Garcia</t>
  </si>
  <si>
    <t>Solis</t>
  </si>
  <si>
    <t>friend of Sagrario</t>
  </si>
  <si>
    <t>Bea</t>
  </si>
  <si>
    <t>Biederman</t>
  </si>
  <si>
    <t>TOTALS</t>
  </si>
  <si>
    <t>68</t>
  </si>
  <si>
    <t>Frank??</t>
  </si>
  <si>
    <t>??</t>
  </si>
  <si>
    <t>805-492-2132</t>
  </si>
  <si>
    <t>none</t>
  </si>
  <si>
    <t>From St Paschal's sign-up sheet</t>
  </si>
  <si>
    <t xml:space="preserve">Ann </t>
  </si>
  <si>
    <t>???</t>
  </si>
  <si>
    <t>Extra</t>
  </si>
  <si>
    <t>Edith</t>
  </si>
  <si>
    <t>Alonzo</t>
  </si>
  <si>
    <t>805-231-9727</t>
  </si>
  <si>
    <t>alonzoedith@yahoo.com</t>
  </si>
  <si>
    <t>from Yolanda Lopez email, 1/8/2018</t>
  </si>
  <si>
    <t>Jose</t>
  </si>
  <si>
    <t>Jared</t>
  </si>
  <si>
    <t>Santiago</t>
  </si>
  <si>
    <t>44</t>
  </si>
  <si>
    <t>Frank</t>
  </si>
  <si>
    <t>Alvarez</t>
  </si>
  <si>
    <t>805-630-6952</t>
  </si>
  <si>
    <t>flionelalvarez@gmail.com</t>
  </si>
  <si>
    <t>45</t>
  </si>
  <si>
    <t>Lori</t>
  </si>
  <si>
    <t>64</t>
  </si>
  <si>
    <t>805-404-3085</t>
  </si>
  <si>
    <t>Lalala57@msn.com</t>
  </si>
  <si>
    <t>From St Paschal's sign-up sheet: duplicate</t>
  </si>
  <si>
    <t>65</t>
  </si>
  <si>
    <t>From St Paschal's sign-up sheet: (duplicate)</t>
  </si>
  <si>
    <t>60</t>
  </si>
  <si>
    <t>Aniseto</t>
  </si>
  <si>
    <t>775-301-8494</t>
  </si>
  <si>
    <t>Cecilia</t>
  </si>
  <si>
    <t>Aregado</t>
  </si>
  <si>
    <t>805-813-3963</t>
  </si>
  <si>
    <t>74</t>
  </si>
  <si>
    <t>Patty</t>
  </si>
  <si>
    <t>Arthur</t>
  </si>
  <si>
    <t>805-236-6798</t>
  </si>
  <si>
    <t>Friend of Linda Nelson</t>
  </si>
  <si>
    <t>Martha</t>
  </si>
  <si>
    <t>Christopher</t>
  </si>
  <si>
    <t>(Fazio) Ramirez</t>
  </si>
  <si>
    <t>son of Laura Fazio,     10 years old</t>
  </si>
  <si>
    <t>Logan</t>
  </si>
  <si>
    <t>son of Laura Fazio,     7 years old</t>
  </si>
  <si>
    <t>Kim</t>
  </si>
  <si>
    <t>Bach</t>
  </si>
  <si>
    <t>805-766-8462</t>
  </si>
  <si>
    <t>ho.bunch@yahoo.com</t>
  </si>
  <si>
    <t>friend of Anna Murphy</t>
  </si>
  <si>
    <t>17</t>
  </si>
  <si>
    <t>Steve</t>
  </si>
  <si>
    <t>Barbosa</t>
  </si>
  <si>
    <t>310-869-8056</t>
  </si>
  <si>
    <t>steven barbosa &lt;stevemjbarbosa@gmail.com&gt;</t>
  </si>
  <si>
    <t>18</t>
  </si>
  <si>
    <t>Mary Jane</t>
  </si>
  <si>
    <t>same</t>
  </si>
  <si>
    <t>22</t>
  </si>
  <si>
    <t>Janie</t>
  </si>
  <si>
    <t>Beach</t>
  </si>
  <si>
    <t>805-416-6007</t>
  </si>
  <si>
    <t>adoptionbeach@aol.com</t>
  </si>
  <si>
    <t>23</t>
  </si>
  <si>
    <t>Randy</t>
  </si>
  <si>
    <t>818-648-0390</t>
  </si>
  <si>
    <t>28</t>
  </si>
  <si>
    <t>Frieda</t>
  </si>
  <si>
    <t>Becera</t>
  </si>
  <si>
    <t>805-526-2552</t>
  </si>
  <si>
    <t>6</t>
  </si>
  <si>
    <t>Jeanne</t>
  </si>
  <si>
    <t>Berry</t>
  </si>
  <si>
    <t>805-499-7128</t>
  </si>
  <si>
    <t>JEKJberry@yahoo.com</t>
  </si>
  <si>
    <t>88</t>
  </si>
  <si>
    <t>Shirley</t>
  </si>
  <si>
    <t>Boes</t>
  </si>
  <si>
    <t>805-990-9122</t>
  </si>
  <si>
    <t>shirleyboes@live.com</t>
  </si>
  <si>
    <t>via Kathy</t>
  </si>
  <si>
    <t>89</t>
  </si>
  <si>
    <t>Remy</t>
  </si>
  <si>
    <t>??; from Kathy</t>
  </si>
  <si>
    <t>Joel</t>
  </si>
  <si>
    <t>Bruemmer</t>
  </si>
  <si>
    <t>33</t>
  </si>
  <si>
    <t xml:space="preserve">Jerry </t>
  </si>
  <si>
    <t>Brusseau</t>
  </si>
  <si>
    <t>jerry@brusseau.org</t>
  </si>
  <si>
    <t>34</t>
  </si>
  <si>
    <t>Dorothy</t>
  </si>
  <si>
    <t>Bucka</t>
  </si>
  <si>
    <t>805-630-1848</t>
  </si>
  <si>
    <t>pattybucka@gmail.com</t>
  </si>
  <si>
    <t>Gloria</t>
  </si>
  <si>
    <t>Carrillo</t>
  </si>
  <si>
    <t xml:space="preserve"> </t>
  </si>
  <si>
    <t>59</t>
  </si>
  <si>
    <t>Joaquin</t>
  </si>
  <si>
    <t>805-422-9936</t>
  </si>
  <si>
    <t>99</t>
  </si>
  <si>
    <t xml:space="preserve">Maria </t>
  </si>
  <si>
    <t>100</t>
  </si>
  <si>
    <t>Jocelyn</t>
  </si>
  <si>
    <t>101</t>
  </si>
  <si>
    <t>Jacinda</t>
  </si>
  <si>
    <t>102</t>
  </si>
  <si>
    <t>Aron</t>
  </si>
  <si>
    <t>58</t>
  </si>
  <si>
    <t>Carroll</t>
  </si>
  <si>
    <t>805-750-0518</t>
  </si>
  <si>
    <t>chrisconcord@yahoo.com</t>
  </si>
  <si>
    <t>8</t>
  </si>
  <si>
    <t>Connie</t>
  </si>
  <si>
    <t>Chavez</t>
  </si>
  <si>
    <t>505-350-5585</t>
  </si>
  <si>
    <t>805-526-1484</t>
  </si>
  <si>
    <t>N/A</t>
  </si>
  <si>
    <t>9</t>
  </si>
  <si>
    <t>"</t>
  </si>
  <si>
    <t>85</t>
  </si>
  <si>
    <t>Cleary</t>
  </si>
  <si>
    <t>805-208-6014</t>
  </si>
  <si>
    <t>clearyj59@gmail.com</t>
  </si>
  <si>
    <t>7</t>
  </si>
  <si>
    <t>Jeanette</t>
  </si>
  <si>
    <t>Conway</t>
  </si>
  <si>
    <t>805-807-3654</t>
  </si>
  <si>
    <t>conwayjean123@aol.com</t>
  </si>
  <si>
    <t>David</t>
  </si>
  <si>
    <t>Cope</t>
  </si>
  <si>
    <t>St Julie</t>
  </si>
  <si>
    <t>805-498-4106</t>
  </si>
  <si>
    <t>crocope@aol.com</t>
  </si>
  <si>
    <t>Cross</t>
  </si>
  <si>
    <t>805-583-1191</t>
  </si>
  <si>
    <t>crossfrancis@aol.com</t>
  </si>
  <si>
    <t>Kathy</t>
  </si>
  <si>
    <t>805-501-8431</t>
  </si>
  <si>
    <t>kacrosslmc@aol.com</t>
  </si>
  <si>
    <t>80</t>
  </si>
  <si>
    <t>Maggie</t>
  </si>
  <si>
    <t>Dabbs</t>
  </si>
  <si>
    <t>805-208-0763</t>
  </si>
  <si>
    <t>chicdabbs@yahoo.com</t>
  </si>
  <si>
    <t>81</t>
  </si>
  <si>
    <t>Chic</t>
  </si>
  <si>
    <t>805-208-0764</t>
  </si>
  <si>
    <t>79</t>
  </si>
  <si>
    <t>Virginia</t>
  </si>
  <si>
    <t>Daniels</t>
  </si>
  <si>
    <t>St John Eudes</t>
  </si>
  <si>
    <t>Magnificat member</t>
  </si>
  <si>
    <t>Denning</t>
  </si>
  <si>
    <t>Candice</t>
  </si>
  <si>
    <t>86</t>
  </si>
  <si>
    <t>Jenn</t>
  </si>
  <si>
    <t>Desmond</t>
  </si>
  <si>
    <t>805-298-0802</t>
  </si>
  <si>
    <t>Jenndesmond@hotmail.com</t>
  </si>
  <si>
    <t>87</t>
  </si>
  <si>
    <t>Sean</t>
  </si>
  <si>
    <t>30</t>
  </si>
  <si>
    <t>Blanca</t>
  </si>
  <si>
    <t>Echeverria</t>
  </si>
  <si>
    <t>805-558-9270</t>
  </si>
  <si>
    <t>brecheverria@gmail.com</t>
  </si>
  <si>
    <t>Rene</t>
  </si>
  <si>
    <t>Espinooza</t>
  </si>
  <si>
    <t>805-404-8763</t>
  </si>
  <si>
    <t>friend of Patti Jimenez; Patti called 1/14</t>
  </si>
  <si>
    <t>Pavel</t>
  </si>
  <si>
    <t>Fabian</t>
  </si>
  <si>
    <t>805-428-8096</t>
  </si>
  <si>
    <t>son of Angeles Loeza</t>
  </si>
  <si>
    <t>Fernandez</t>
  </si>
  <si>
    <t>Bob</t>
  </si>
  <si>
    <t>301-653-3696</t>
  </si>
  <si>
    <t>husband of Laura Fernandez</t>
  </si>
  <si>
    <t>1</t>
  </si>
  <si>
    <t>805-428-1894</t>
  </si>
  <si>
    <t>--</t>
  </si>
  <si>
    <t>jnl_ferrall@sbcglobal.net</t>
  </si>
  <si>
    <t>2</t>
  </si>
  <si>
    <t>805-428-1893</t>
  </si>
  <si>
    <t>61</t>
  </si>
  <si>
    <t>Salema</t>
  </si>
  <si>
    <t>Flores</t>
  </si>
  <si>
    <t>805-341-0973</t>
  </si>
  <si>
    <t>Folster</t>
  </si>
  <si>
    <t>Rich</t>
  </si>
  <si>
    <t>805-795-8163</t>
  </si>
  <si>
    <t>Fowler</t>
  </si>
  <si>
    <t>94</t>
  </si>
  <si>
    <t>Tess</t>
  </si>
  <si>
    <t>805-990-9859</t>
  </si>
  <si>
    <t>jefftess@roadrunner.com</t>
  </si>
  <si>
    <t>depends on surgery recovery</t>
  </si>
  <si>
    <t>Lucretia</t>
  </si>
  <si>
    <t>Gammanella</t>
  </si>
  <si>
    <t>805-527-7465</t>
  </si>
  <si>
    <t>Cancelaria</t>
  </si>
  <si>
    <t>Gaseaneva</t>
  </si>
  <si>
    <t>Kathleen</t>
  </si>
  <si>
    <t>Gentile</t>
  </si>
  <si>
    <t>805-794-8173</t>
  </si>
  <si>
    <t>friends of Della &amp; Gino Spinelli</t>
  </si>
  <si>
    <t xml:space="preserve">Jan </t>
  </si>
  <si>
    <t>Gnesda</t>
  </si>
  <si>
    <t>George</t>
  </si>
  <si>
    <t>Joan</t>
  </si>
  <si>
    <t>805-796-1185</t>
  </si>
  <si>
    <t>805-527-2340</t>
  </si>
  <si>
    <t>Joanie and Nick Gomes (avonjoanie@gmail.com)</t>
  </si>
  <si>
    <t>14</t>
  </si>
  <si>
    <t>Nick</t>
  </si>
  <si>
    <t>Alfonso</t>
  </si>
  <si>
    <t>Gomez</t>
  </si>
  <si>
    <t>805-432-7643</t>
  </si>
  <si>
    <t>algosantana@gmail.com</t>
  </si>
  <si>
    <t>Guadalupe</t>
  </si>
  <si>
    <t>76</t>
  </si>
  <si>
    <t>Lupe</t>
  </si>
  <si>
    <t>805-990-0228</t>
  </si>
  <si>
    <t>Friend of Filomena Shaw</t>
  </si>
  <si>
    <t>3</t>
  </si>
  <si>
    <t>Patricio</t>
  </si>
  <si>
    <t>Gonzalez</t>
  </si>
  <si>
    <t>805-907-3335</t>
  </si>
  <si>
    <t>19</t>
  </si>
  <si>
    <t>Carmen</t>
  </si>
  <si>
    <t>805-584-1846</t>
  </si>
  <si>
    <t>Carmen@strosesv.com</t>
  </si>
  <si>
    <t>69</t>
  </si>
  <si>
    <t>Rocelia</t>
  </si>
  <si>
    <t>805-907-2335</t>
  </si>
  <si>
    <t>Rosegsunflower@gmail.com</t>
  </si>
  <si>
    <t>70</t>
  </si>
  <si>
    <t>73</t>
  </si>
  <si>
    <t>Viky</t>
  </si>
  <si>
    <t>805-341-0097</t>
  </si>
  <si>
    <t>Grossman</t>
  </si>
  <si>
    <t>805-267-6588</t>
  </si>
  <si>
    <t>Coolmama06@gmail.com</t>
  </si>
  <si>
    <t>67</t>
  </si>
  <si>
    <t>Alex</t>
  </si>
  <si>
    <t>Guzman</t>
  </si>
  <si>
    <t>805-300-9782</t>
  </si>
  <si>
    <t>Rachlo@yahoo.com</t>
  </si>
  <si>
    <t>Sue</t>
  </si>
  <si>
    <t>Hartman</t>
  </si>
  <si>
    <t>Anthem</t>
  </si>
  <si>
    <t>508-330-1620</t>
  </si>
  <si>
    <t>suehartmanhome@att.net</t>
  </si>
  <si>
    <t>72</t>
  </si>
  <si>
    <t>Claudia</t>
  </si>
  <si>
    <t>Hernandez</t>
  </si>
  <si>
    <t>805-300-5682</t>
  </si>
  <si>
    <t>805-300-5782</t>
  </si>
  <si>
    <t>friend of Lupe</t>
  </si>
  <si>
    <t>52</t>
  </si>
  <si>
    <t>Sandra</t>
  </si>
  <si>
    <t>Hlad</t>
  </si>
  <si>
    <t>805-379-2347</t>
  </si>
  <si>
    <t>Bosanmates@yahoo.com</t>
  </si>
  <si>
    <t>53</t>
  </si>
  <si>
    <t>Bosanmates6@yahoo.com</t>
  </si>
  <si>
    <t>Hector</t>
  </si>
  <si>
    <t>Jimenez</t>
  </si>
  <si>
    <t>805-223-3476</t>
  </si>
  <si>
    <t>hector2.jimenez@gmail.com</t>
  </si>
  <si>
    <t>Irma</t>
  </si>
  <si>
    <t>Hector's wife</t>
  </si>
  <si>
    <t>Zabel</t>
  </si>
  <si>
    <t>John</t>
  </si>
  <si>
    <t>805-527-9108</t>
  </si>
  <si>
    <t>32</t>
  </si>
  <si>
    <t>Johnston</t>
  </si>
  <si>
    <t>805-402-7856</t>
  </si>
  <si>
    <t>mjkj101@att.net</t>
  </si>
  <si>
    <t>46</t>
  </si>
  <si>
    <t>Leighann</t>
  </si>
  <si>
    <t>805-915-7482</t>
  </si>
  <si>
    <t>leighann6302@gmail.com</t>
  </si>
  <si>
    <t>47</t>
  </si>
  <si>
    <t>Faith</t>
  </si>
  <si>
    <t>805-624-2623</t>
  </si>
  <si>
    <t>faithlovessports17@att.net</t>
  </si>
  <si>
    <t>71</t>
  </si>
  <si>
    <t>Lupita</t>
  </si>
  <si>
    <t>Juarez</t>
  </si>
  <si>
    <t>805-657-7536</t>
  </si>
  <si>
    <t>mj7amor@yahoo.com</t>
  </si>
  <si>
    <t>Theresa</t>
  </si>
  <si>
    <t>805-304-2910</t>
  </si>
  <si>
    <t>theresa.kim999@gmail.com</t>
  </si>
  <si>
    <t>41</t>
  </si>
  <si>
    <t>Kotten</t>
  </si>
  <si>
    <t>213-322-6282</t>
  </si>
  <si>
    <t>juanitapkotten33@yahoo.com</t>
  </si>
  <si>
    <t>LaMarr</t>
  </si>
  <si>
    <t>St Kateri Tekawitha</t>
  </si>
  <si>
    <t>Holly</t>
  </si>
  <si>
    <t>805-404-2409</t>
  </si>
  <si>
    <t>holly.leslie@roadrunner.com</t>
  </si>
  <si>
    <t>Kaleigh</t>
  </si>
  <si>
    <t>Levine</t>
  </si>
  <si>
    <t>805-630-9032</t>
  </si>
  <si>
    <t>friends of Theresa</t>
  </si>
  <si>
    <t xml:space="preserve">Gerry </t>
  </si>
  <si>
    <t>57</t>
  </si>
  <si>
    <t>Christina</t>
  </si>
  <si>
    <t>Licop</t>
  </si>
  <si>
    <t>805-367-6187</t>
  </si>
  <si>
    <t>35</t>
  </si>
  <si>
    <t>Lauren</t>
  </si>
  <si>
    <t>Littler</t>
  </si>
  <si>
    <t>805-813-4540</t>
  </si>
  <si>
    <t>Angeles</t>
  </si>
  <si>
    <t>Loeza</t>
  </si>
  <si>
    <t>Lopez</t>
  </si>
  <si>
    <t>805-657-6187</t>
  </si>
  <si>
    <t>jrlconsult@aol.com</t>
  </si>
  <si>
    <t>husband of Bev Lopez</t>
  </si>
  <si>
    <t>James</t>
  </si>
  <si>
    <t>39</t>
  </si>
  <si>
    <t>Yolanda</t>
  </si>
  <si>
    <t>805-990-6701</t>
  </si>
  <si>
    <t>tylopez09@msn.com</t>
  </si>
  <si>
    <t>66</t>
  </si>
  <si>
    <t>Rachel</t>
  </si>
  <si>
    <t>Loza</t>
  </si>
  <si>
    <t>805-990-8640</t>
  </si>
  <si>
    <t>Sister of Gloria Carillo</t>
  </si>
  <si>
    <t>Valerie</t>
  </si>
  <si>
    <t>Lupis</t>
  </si>
  <si>
    <t>805-217-1988</t>
  </si>
  <si>
    <t>govalv7@gmail.com</t>
  </si>
  <si>
    <t>LVMMTCB; she left message at SROL 1/13</t>
  </si>
  <si>
    <t>16</t>
  </si>
  <si>
    <t>Makenzie</t>
  </si>
  <si>
    <t>805-522-9818</t>
  </si>
  <si>
    <t>ukmackenzie@yahoo.com</t>
  </si>
  <si>
    <t>Manuel</t>
  </si>
  <si>
    <t>Marian</t>
  </si>
  <si>
    <t>Teresa</t>
  </si>
  <si>
    <t>Marsano</t>
  </si>
  <si>
    <t>805-712-7993</t>
  </si>
  <si>
    <t>tmarsano@aol.com</t>
  </si>
  <si>
    <t>handed to Holy Cross;referred byAnna Murphy via Leonara S</t>
  </si>
  <si>
    <t>78</t>
  </si>
  <si>
    <t>Espe</t>
  </si>
  <si>
    <t>Martin</t>
  </si>
  <si>
    <t>St Euphrasia</t>
  </si>
  <si>
    <t>818-939-4702</t>
  </si>
  <si>
    <t>espe4hope@gmail.com</t>
  </si>
  <si>
    <t>Heather</t>
  </si>
  <si>
    <t>Maulhardt</t>
  </si>
  <si>
    <t>805-320-6733</t>
  </si>
  <si>
    <t>spanishsenorita77@gmail.com</t>
  </si>
  <si>
    <t>McNicol</t>
  </si>
  <si>
    <t>Tim</t>
  </si>
  <si>
    <t>83</t>
  </si>
  <si>
    <t>Fran</t>
  </si>
  <si>
    <t>Morley</t>
  </si>
  <si>
    <t>friend of Rose Varela</t>
  </si>
  <si>
    <t>Anna</t>
  </si>
  <si>
    <t>Murphy</t>
  </si>
  <si>
    <t>805-218-3093</t>
  </si>
  <si>
    <t>annamurf@verizon.net</t>
  </si>
  <si>
    <t>frien with Kim Bach</t>
  </si>
  <si>
    <t>???? Murphy</t>
  </si>
  <si>
    <t xml:space="preserve">  </t>
  </si>
  <si>
    <t>56</t>
  </si>
  <si>
    <t>Linda</t>
  </si>
  <si>
    <t>Nelson</t>
  </si>
  <si>
    <t>84</t>
  </si>
  <si>
    <t>Nieva</t>
  </si>
  <si>
    <t>805-630-9802</t>
  </si>
  <si>
    <t>ynieva142@att.net</t>
  </si>
  <si>
    <t>Noblett</t>
  </si>
  <si>
    <t>friends of the Pratts</t>
  </si>
  <si>
    <t>Nunez</t>
  </si>
  <si>
    <t>Adriana Alaniz</t>
  </si>
  <si>
    <t>805-217-0220</t>
  </si>
  <si>
    <t>MaryAlyss@yahoo.com</t>
  </si>
  <si>
    <t xml:space="preserve">Yahir </t>
  </si>
  <si>
    <t xml:space="preserve">Nunez </t>
  </si>
  <si>
    <t>805-907-9390</t>
  </si>
  <si>
    <t>cesaryn@yahoo.com</t>
  </si>
  <si>
    <t xml:space="preserve">MaryAlyss </t>
  </si>
  <si>
    <t>805-638-3018</t>
  </si>
  <si>
    <t>Maryalyssn@gmail.com</t>
  </si>
  <si>
    <t xml:space="preserve">Marbella </t>
  </si>
  <si>
    <t>805-630-0805</t>
  </si>
  <si>
    <t>marbellanoelia@icloud.com</t>
  </si>
  <si>
    <t>Samantha</t>
  </si>
  <si>
    <t>Aguilar</t>
  </si>
  <si>
    <t xml:space="preserve">805-304-8708 </t>
  </si>
  <si>
    <t>O'Donnell</t>
  </si>
  <si>
    <t>805-522-0906</t>
  </si>
  <si>
    <t>97</t>
  </si>
  <si>
    <t>24</t>
  </si>
  <si>
    <t>Marilyn</t>
  </si>
  <si>
    <t>Olson</t>
  </si>
  <si>
    <t>805-404-6747</t>
  </si>
  <si>
    <t>kileyolson@simiolsons.com</t>
  </si>
  <si>
    <t>Norm</t>
  </si>
  <si>
    <t>Ouelette</t>
  </si>
  <si>
    <t>cancelled as he has bingo</t>
  </si>
  <si>
    <t>Alda</t>
  </si>
  <si>
    <t>Pablo</t>
  </si>
  <si>
    <t>805-791-6563</t>
  </si>
  <si>
    <t>na</t>
  </si>
  <si>
    <t>Padgett</t>
  </si>
  <si>
    <t>38</t>
  </si>
  <si>
    <t>Toni</t>
  </si>
  <si>
    <t>661-492-7674</t>
  </si>
  <si>
    <t>25</t>
  </si>
  <si>
    <t>Patton</t>
  </si>
  <si>
    <t>805-210-0290</t>
  </si>
  <si>
    <t>suepatton1@gmail.com</t>
  </si>
  <si>
    <t>Pitstick</t>
  </si>
  <si>
    <t>(805) 522-2040</t>
  </si>
  <si>
    <t>Gspine0910@att.net</t>
  </si>
  <si>
    <t>Mary Beth</t>
  </si>
  <si>
    <t>Pratt</t>
  </si>
  <si>
    <t>jprattav8@aol.com</t>
  </si>
  <si>
    <t>27</t>
  </si>
  <si>
    <t>Jim</t>
  </si>
  <si>
    <t>Katie</t>
  </si>
  <si>
    <t>805-558-0236</t>
  </si>
  <si>
    <t>Kyle</t>
  </si>
  <si>
    <t xml:space="preserve">805-558-6325 </t>
  </si>
  <si>
    <t xml:space="preserve">kylepratt86@yahoo.com, </t>
  </si>
  <si>
    <t>Loan</t>
  </si>
  <si>
    <t>Rabinowice</t>
  </si>
  <si>
    <t>805-210-5178</t>
  </si>
  <si>
    <t>loan.rabinowice @gmail.com</t>
  </si>
  <si>
    <t>Rosemary</t>
  </si>
  <si>
    <t>Redmond</t>
  </si>
  <si>
    <t>805-384-5842</t>
  </si>
  <si>
    <t>rosemaryredmond@yahoo.com</t>
  </si>
  <si>
    <t>Carol</t>
  </si>
  <si>
    <t>Redmond Knudsen</t>
  </si>
  <si>
    <t>805-428-5415</t>
  </si>
  <si>
    <t>carol.knudsen@gmail.com</t>
  </si>
  <si>
    <t>Reyes</t>
  </si>
  <si>
    <t>Raquel</t>
  </si>
  <si>
    <t>805-558-8049</t>
  </si>
  <si>
    <t>Rios</t>
  </si>
  <si>
    <t>805-231-5575</t>
  </si>
  <si>
    <t>reynate@live.com</t>
  </si>
  <si>
    <t>Fatima</t>
  </si>
  <si>
    <t>Teresita</t>
  </si>
  <si>
    <t>29</t>
  </si>
  <si>
    <t>Marie</t>
  </si>
  <si>
    <t>Rivera</t>
  </si>
  <si>
    <t>805-300-0169</t>
  </si>
  <si>
    <t>marie3762@yahoo.com</t>
  </si>
  <si>
    <t>10</t>
  </si>
  <si>
    <t>Anthony</t>
  </si>
  <si>
    <t>Rodriguez</t>
  </si>
  <si>
    <t xml:space="preserve">577-8853 </t>
  </si>
  <si>
    <t>pcbusters@earthlink.net</t>
  </si>
  <si>
    <t>11</t>
  </si>
  <si>
    <t>Son?</t>
  </si>
  <si>
    <t>12</t>
  </si>
  <si>
    <t>Daughter?</t>
  </si>
  <si>
    <t>62</t>
  </si>
  <si>
    <t>Daisy</t>
  </si>
  <si>
    <t>Santos</t>
  </si>
  <si>
    <t>63</t>
  </si>
  <si>
    <t>Saraceno</t>
  </si>
  <si>
    <t>Pat</t>
  </si>
  <si>
    <t>Scarpa</t>
  </si>
  <si>
    <t>805-558-4883</t>
  </si>
  <si>
    <t>julia@cuppateawithme.com</t>
  </si>
  <si>
    <t>Kathryn</t>
  </si>
  <si>
    <t>Matthew</t>
  </si>
  <si>
    <t>36</t>
  </si>
  <si>
    <t>Roger</t>
  </si>
  <si>
    <t>Schwartz</t>
  </si>
  <si>
    <t>805-297-3627</t>
  </si>
  <si>
    <t>Roger2162000@yahoo.com</t>
  </si>
  <si>
    <t>Sebastian</t>
  </si>
  <si>
    <t>Segar</t>
  </si>
  <si>
    <t>805-304-3785</t>
  </si>
  <si>
    <t>jsegar9386@msn.com</t>
  </si>
  <si>
    <t>75</t>
  </si>
  <si>
    <t>Filomena</t>
  </si>
  <si>
    <t>Shaw</t>
  </si>
  <si>
    <t>805-368-6813</t>
  </si>
  <si>
    <t>bellafil58@gmail.com</t>
  </si>
  <si>
    <t>will be going with Holy Cross bus</t>
  </si>
  <si>
    <t>Slavin</t>
  </si>
  <si>
    <t>Max Kolbe</t>
  </si>
  <si>
    <t>805-279-8043</t>
  </si>
  <si>
    <t>carolslavin@roadrunner.com</t>
  </si>
  <si>
    <t>Della</t>
  </si>
  <si>
    <t>Spinelli</t>
  </si>
  <si>
    <t>805-630-6101</t>
  </si>
  <si>
    <t>gspine0910@att.net</t>
  </si>
  <si>
    <t>805-529-6101 home no.</t>
  </si>
  <si>
    <t>Gino</t>
  </si>
  <si>
    <t>steve</t>
  </si>
  <si>
    <t>Max</t>
  </si>
  <si>
    <t>Tamburro</t>
  </si>
  <si>
    <t>805-217-0646</t>
  </si>
  <si>
    <t>maritzatamburro@hotmail.com</t>
  </si>
  <si>
    <t>referred by Adam Cross: 1/14; phone no is his mom</t>
  </si>
  <si>
    <t>Josephine</t>
  </si>
  <si>
    <t>Tarampi</t>
  </si>
  <si>
    <t>805-501-1501</t>
  </si>
  <si>
    <t>jotarampi@gmail.com</t>
  </si>
  <si>
    <t>Nat</t>
  </si>
  <si>
    <t>805-501-7038</t>
  </si>
  <si>
    <t>4</t>
  </si>
  <si>
    <t>Tarn</t>
  </si>
  <si>
    <t>.</t>
  </si>
  <si>
    <t>818-314-8340</t>
  </si>
  <si>
    <t>879-1256</t>
  </si>
  <si>
    <t>btarn….</t>
  </si>
  <si>
    <t>em could be</t>
  </si>
  <si>
    <t>5</t>
  </si>
  <si>
    <t>90</t>
  </si>
  <si>
    <t>Benjamin</t>
  </si>
  <si>
    <t>grand son of Bob Tarn</t>
  </si>
  <si>
    <t>91</t>
  </si>
  <si>
    <t>Bobby</t>
  </si>
  <si>
    <t>son of Bob Tarn</t>
  </si>
  <si>
    <t>77</t>
  </si>
  <si>
    <t>Teri</t>
  </si>
  <si>
    <t>Thompson</t>
  </si>
  <si>
    <t>805-558-5340</t>
  </si>
  <si>
    <t>805-527-3745</t>
  </si>
  <si>
    <t>terithompson@sbcglobal.net</t>
  </si>
  <si>
    <t>54</t>
  </si>
  <si>
    <t>Tracy</t>
  </si>
  <si>
    <t>805-495-5345</t>
  </si>
  <si>
    <t>Tracygloria@outlook.com</t>
  </si>
  <si>
    <t>55</t>
  </si>
  <si>
    <t>Tracygloria@outlook.com;</t>
  </si>
  <si>
    <t>42</t>
  </si>
  <si>
    <t>Dee</t>
  </si>
  <si>
    <t>Valdez</t>
  </si>
  <si>
    <t>805-495-5273</t>
  </si>
  <si>
    <t>friend of Janie Kotten</t>
  </si>
  <si>
    <t>82</t>
  </si>
  <si>
    <t>Rose</t>
  </si>
  <si>
    <t>Varela</t>
  </si>
  <si>
    <t>805-206-0668</t>
  </si>
  <si>
    <t>retiredandhappy123@gmail.com</t>
  </si>
  <si>
    <t>Rosa</t>
  </si>
  <si>
    <t>Velazques</t>
  </si>
  <si>
    <t>805-304-7756</t>
  </si>
  <si>
    <t>Velazquez</t>
  </si>
  <si>
    <t>40</t>
  </si>
  <si>
    <t>Vivian</t>
  </si>
  <si>
    <t>Vukojevich</t>
  </si>
  <si>
    <t xml:space="preserve">   </t>
  </si>
  <si>
    <t>805-504-7249</t>
  </si>
  <si>
    <t>805-383-3090</t>
  </si>
  <si>
    <t>vivian.vukojevich@yahoo.com</t>
  </si>
  <si>
    <t>prayer warrior at PP</t>
  </si>
  <si>
    <t>Webb</t>
  </si>
  <si>
    <t>49</t>
  </si>
  <si>
    <t>Ryan</t>
  </si>
  <si>
    <t>818-665-5442</t>
  </si>
  <si>
    <t>the.webbs05@gmail.com</t>
  </si>
  <si>
    <t>50</t>
  </si>
  <si>
    <t>Ryland</t>
  </si>
  <si>
    <t>51</t>
  </si>
  <si>
    <t>Reese</t>
  </si>
  <si>
    <t>Maureen</t>
  </si>
  <si>
    <t>Whalen</t>
  </si>
  <si>
    <t>818-324-6209</t>
  </si>
  <si>
    <t>mcorrconsulting@sbcglobal.net</t>
  </si>
  <si>
    <t>had been in pro-life work for years</t>
  </si>
  <si>
    <t>Terry</t>
  </si>
  <si>
    <t>95</t>
  </si>
  <si>
    <t>Wong</t>
  </si>
  <si>
    <t>805-428-0942</t>
  </si>
  <si>
    <t>theresarph@gmail.com</t>
  </si>
  <si>
    <t>Christine</t>
  </si>
  <si>
    <t>Ziegwied</t>
  </si>
  <si>
    <t>Last minute addons</t>
  </si>
  <si>
    <t>Ricardo</t>
  </si>
  <si>
    <t>x1</t>
  </si>
  <si>
    <t>friend of Leonore S; prays at PP</t>
  </si>
  <si>
    <t>x2</t>
  </si>
  <si>
    <t>x3</t>
  </si>
  <si>
    <t>x4</t>
  </si>
  <si>
    <t>Waiting list:</t>
  </si>
  <si>
    <t>Montelongo</t>
  </si>
  <si>
    <t>831-212-5986</t>
  </si>
  <si>
    <t>martha@marthamontelongo.com</t>
  </si>
  <si>
    <t>I referred her to Kenny Rodriguez; Roger Brennan</t>
  </si>
  <si>
    <t>805-744-0549</t>
  </si>
  <si>
    <t>805-813-4541</t>
  </si>
  <si>
    <t>818-984-6581</t>
  </si>
  <si>
    <t>Christianson</t>
  </si>
  <si>
    <t>Mary</t>
  </si>
  <si>
    <t>805-857-1594</t>
  </si>
  <si>
    <t>Monica</t>
  </si>
  <si>
    <t>Deleon</t>
  </si>
  <si>
    <t>ST ROSE</t>
  </si>
  <si>
    <t>HOLY CROSS</t>
  </si>
  <si>
    <t>805-815-1416</t>
  </si>
  <si>
    <t>SUBTOTALS</t>
  </si>
  <si>
    <t>Mike</t>
  </si>
  <si>
    <t>Mars</t>
  </si>
  <si>
    <t>805-657-3308</t>
  </si>
  <si>
    <t>No.</t>
  </si>
  <si>
    <t>Mellany</t>
  </si>
  <si>
    <t>805-813-9021</t>
  </si>
  <si>
    <t>Breanne</t>
  </si>
  <si>
    <t>805-813-9052</t>
  </si>
  <si>
    <t>Jolie</t>
  </si>
  <si>
    <t>Bruns</t>
  </si>
  <si>
    <t>805-573-0318</t>
  </si>
  <si>
    <t>818-912-4732</t>
  </si>
  <si>
    <t>805-587-2811</t>
  </si>
  <si>
    <t>Vukovich</t>
  </si>
  <si>
    <t>Marcellena</t>
  </si>
  <si>
    <t>Mariel</t>
  </si>
  <si>
    <t>Castro</t>
  </si>
  <si>
    <t>818-800-1677</t>
  </si>
  <si>
    <t xml:space="preserve">     </t>
  </si>
  <si>
    <t>Analisa</t>
  </si>
  <si>
    <t>Ugolini</t>
  </si>
  <si>
    <t>friend of Bea</t>
  </si>
  <si>
    <t>818-585-7125</t>
  </si>
  <si>
    <t>Cece</t>
  </si>
  <si>
    <t>Jarillo</t>
  </si>
  <si>
    <t>310-923-3219</t>
  </si>
  <si>
    <t>sister of Sagrario</t>
  </si>
  <si>
    <t>805-624-2552</t>
  </si>
  <si>
    <t>Nicole</t>
  </si>
  <si>
    <t>Pacheco</t>
  </si>
  <si>
    <t>friend of Marilyn Erckson</t>
  </si>
  <si>
    <t>805-813-7255</t>
  </si>
  <si>
    <t>Joanie Gomes donation</t>
  </si>
  <si>
    <t>On Bus from St Rose</t>
  </si>
  <si>
    <t>On Bus from LA Hist Park</t>
  </si>
  <si>
    <t>Leonore Schuetz donation</t>
  </si>
  <si>
    <t>Register as a bus captain with www.onelifela.org</t>
  </si>
  <si>
    <t>November</t>
  </si>
  <si>
    <t>Request $ support from Council at meeting</t>
  </si>
  <si>
    <t>July</t>
  </si>
  <si>
    <t>Get date from Onelifela.org and put in K of C calendar</t>
  </si>
  <si>
    <t>December</t>
  </si>
  <si>
    <t>Write article for December Knights bulletin</t>
  </si>
  <si>
    <t>Call PEGASUS TRANSIT to request quote for large coach or coaches</t>
  </si>
  <si>
    <t>Follow up with PEGASUS TRANSIT if there is any discounts they might give us as in the past</t>
  </si>
  <si>
    <t>Co-ordinate with Holy Cross Council</t>
  </si>
  <si>
    <t>January</t>
  </si>
  <si>
    <t>Request St Rose church bulletin announcement for 3 weeks notices</t>
  </si>
  <si>
    <t>Request St Rose pulpit announcment</t>
  </si>
  <si>
    <t>TIME</t>
  </si>
  <si>
    <t>DAY OF ONELIFELA</t>
  </si>
  <si>
    <t>Meet at St Rose parking lot</t>
  </si>
  <si>
    <t>water, luch and/or snacks, sunscreen, blanket, appropriate clothing</t>
  </si>
  <si>
    <t>Bus drops us off at Olvera St</t>
  </si>
  <si>
    <t>11:00 to 12:30 PM</t>
  </si>
  <si>
    <t>Speeches, music at Olvera St</t>
  </si>
  <si>
    <t>Start walk to LA Historic State Park, approx. 1 mile walk</t>
  </si>
  <si>
    <t>1:30PM</t>
  </si>
  <si>
    <t>Bus arrives back at St Rose: take group picture</t>
  </si>
  <si>
    <t>What riders should bring</t>
  </si>
  <si>
    <t>What Chairman should bring</t>
  </si>
  <si>
    <t>Sunscreen, Council banner, holster for banner, OneLifeLA banner, assign a photographer, cash to give tip to driver</t>
  </si>
  <si>
    <t>Bus leaves for LA: say rosary on the bus using bus microphone</t>
  </si>
  <si>
    <t>Request $ in charity budget</t>
  </si>
  <si>
    <t>St Rose of Lima</t>
  </si>
  <si>
    <t>Nick Wirtz</t>
  </si>
  <si>
    <t>bulletin@strosesv.com</t>
  </si>
  <si>
    <t>-for pulpit announcements</t>
  </si>
  <si>
    <t>805-526-1732</t>
  </si>
  <si>
    <t>Gloria Balandran</t>
  </si>
  <si>
    <t>gloria@strosesv.com</t>
  </si>
  <si>
    <t>PEGASUS TRANSIT</t>
  </si>
  <si>
    <t>Dena Bridges</t>
  </si>
  <si>
    <t>Dena Bridges – Inside Sales</t>
  </si>
  <si>
    <t>dbridges@pegasustransit.com</t>
  </si>
  <si>
    <t xml:space="preserve">Of: 805-988-1540 x 11  </t>
  </si>
  <si>
    <t>Direct Line: 805-834-1076</t>
  </si>
  <si>
    <t>210 Beedy St</t>
  </si>
  <si>
    <t>Oxnard, CA 93036</t>
  </si>
  <si>
    <t>Pegasus Transit, Inc.</t>
  </si>
  <si>
    <t>www.pegasustransit.com</t>
  </si>
  <si>
    <t>CONTACTS</t>
  </si>
  <si>
    <t xml:space="preserve"> -for bulletin</t>
  </si>
  <si>
    <t>-sales</t>
  </si>
  <si>
    <t>- address</t>
  </si>
  <si>
    <t>ONELIFELA</t>
  </si>
  <si>
    <t>-contact</t>
  </si>
  <si>
    <t>Georgina Vides &lt;GVides@la-archdiocese.org&gt;</t>
  </si>
  <si>
    <t>AFTER ONELIFELA</t>
  </si>
  <si>
    <t>Bus departs from park: pass envelope around for tip for driver</t>
  </si>
  <si>
    <t>Thank you letter to owner and email to contact of Pegasus</t>
  </si>
  <si>
    <t>Assign a photograper</t>
  </si>
  <si>
    <t>Take role of who is on the bus</t>
  </si>
  <si>
    <t>Describe to riders what the day will be like, what to bring, etc.</t>
  </si>
  <si>
    <t>Esmeralda Sosa &lt;esosa@la-archdiocese.org&gt;</t>
  </si>
  <si>
    <t>- website</t>
  </si>
  <si>
    <t>ACTIVITY</t>
  </si>
  <si>
    <t>BEFORE ONELIFELA</t>
  </si>
  <si>
    <t xml:space="preserve">Send email to District Deputy to other Councils if they want to join in </t>
  </si>
  <si>
    <t>Write article for Knights News monthly bulletin</t>
  </si>
  <si>
    <t>40 DAYS FOR LIFE</t>
  </si>
  <si>
    <t>Leonore Schuetz, Janie Beach</t>
  </si>
  <si>
    <t>BROTHERS WHO HAVE PARTICIPATED</t>
  </si>
  <si>
    <t>Ivo and Mary Paseta</t>
  </si>
  <si>
    <t>- owners</t>
  </si>
  <si>
    <t>Use the K of C banner as a reference point so people know where you are sitiing</t>
  </si>
  <si>
    <t>Joel Bruemmer</t>
  </si>
  <si>
    <t>George Gnesda</t>
  </si>
  <si>
    <t>Rich O'Donnell</t>
  </si>
  <si>
    <t>Ray Madden</t>
  </si>
  <si>
    <t>Jim Pratt</t>
  </si>
  <si>
    <t>Bob Fowler</t>
  </si>
  <si>
    <t>John Mackenzie</t>
  </si>
  <si>
    <t>Larry Denning</t>
  </si>
  <si>
    <t>Nick Gomes</t>
  </si>
  <si>
    <t>John Segar</t>
  </si>
  <si>
    <t>Bob Tarn</t>
  </si>
  <si>
    <t>Mike Mars</t>
  </si>
  <si>
    <t>Joe Ferrall</t>
  </si>
  <si>
    <t>Ref.</t>
  </si>
  <si>
    <t>https://kc5803.org/photoalbums/one-life-la-2</t>
  </si>
  <si>
    <t>Post pictures on K of C website gallery (see worksheet, 2023 Pictures)</t>
  </si>
  <si>
    <t>Use spreadsheet to record who is coming, who has paid (suggested $10/seat) and cell tel. numbers (see worksheet, 2023 Riders)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</si>
</sst>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[$-409]h:mm\ AM/PM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28"/>
      <color theme="1"/>
      <name val="Calibri"/>
      <family val="2"/>
      <scheme val="minor"/>
    </font>
    <font>
      <sz val="22"/>
      <color rgb="FFFF0000"/>
      <name val="Calibri"/>
      <family val="2"/>
      <scheme val="minor"/>
    </font>
    <font>
      <u/>
      <sz val="22"/>
      <color theme="10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name val="Calibri"/>
      <family val="2"/>
      <scheme val="minor"/>
    </font>
    <font>
      <sz val="2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1F3864"/>
      <name val="Comic Sans MS"/>
      <family val="4"/>
    </font>
    <font>
      <sz val="10"/>
      <color rgb="FF1F3864"/>
      <name val="Comic Sans MS"/>
      <family val="4"/>
    </font>
    <font>
      <b/>
      <sz val="22"/>
      <color rgb="FFFF0000"/>
      <name val="Calibri"/>
      <family val="2"/>
      <scheme val="minor"/>
    </font>
    <font>
      <b/>
      <sz val="18"/>
      <color indexed="81"/>
      <name val="Tahoma"/>
      <family val="2"/>
    </font>
    <font>
      <sz val="18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77">
    <xf numFmtId="0" fontId="0" fillId="0" borderId="0" xfId="0"/>
    <xf numFmtId="0" fontId="0" fillId="0" borderId="1" xfId="0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6" fillId="0" borderId="1" xfId="0" applyFont="1" applyBorder="1" applyAlignment="1">
      <alignment horizontal="center"/>
    </xf>
    <xf numFmtId="0" fontId="3" fillId="3" borderId="0" xfId="0" applyFont="1" applyFill="1" applyAlignment="1">
      <alignment wrapText="1"/>
    </xf>
    <xf numFmtId="0" fontId="3" fillId="3" borderId="0" xfId="0" applyFont="1" applyFill="1"/>
    <xf numFmtId="0" fontId="3" fillId="0" borderId="0" xfId="0" applyFont="1"/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wrapText="1"/>
    </xf>
    <xf numFmtId="0" fontId="8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0" xfId="0" applyFont="1" applyAlignment="1">
      <alignment wrapText="1"/>
    </xf>
    <xf numFmtId="0" fontId="7" fillId="0" borderId="5" xfId="0" applyFont="1" applyBorder="1" applyAlignment="1">
      <alignment horizontal="center" vertical="center"/>
    </xf>
    <xf numFmtId="44" fontId="7" fillId="0" borderId="5" xfId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wrapText="1"/>
    </xf>
    <xf numFmtId="0" fontId="9" fillId="0" borderId="0" xfId="0" applyFont="1"/>
    <xf numFmtId="0" fontId="6" fillId="4" borderId="1" xfId="0" applyFont="1" applyFill="1" applyBorder="1" applyAlignment="1">
      <alignment wrapText="1"/>
    </xf>
    <xf numFmtId="0" fontId="6" fillId="0" borderId="1" xfId="0" applyFont="1" applyBorder="1"/>
    <xf numFmtId="0" fontId="6" fillId="0" borderId="8" xfId="0" applyFont="1" applyBorder="1" applyAlignment="1">
      <alignment horizontal="center"/>
    </xf>
    <xf numFmtId="0" fontId="6" fillId="0" borderId="1" xfId="0" quotePrefix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wrapText="1"/>
    </xf>
    <xf numFmtId="0" fontId="6" fillId="0" borderId="9" xfId="0" applyFont="1" applyBorder="1" applyAlignment="1">
      <alignment wrapText="1"/>
    </xf>
    <xf numFmtId="0" fontId="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10" fillId="0" borderId="1" xfId="2" applyFont="1" applyBorder="1" applyAlignment="1">
      <alignment wrapText="1"/>
    </xf>
    <xf numFmtId="0" fontId="10" fillId="0" borderId="10" xfId="2" applyFont="1" applyBorder="1" applyAlignment="1">
      <alignment wrapText="1"/>
    </xf>
    <xf numFmtId="0" fontId="6" fillId="0" borderId="9" xfId="0" applyFont="1" applyBorder="1" applyAlignment="1">
      <alignment horizontal="left" wrapText="1"/>
    </xf>
    <xf numFmtId="0" fontId="11" fillId="0" borderId="1" xfId="0" applyFont="1" applyBorder="1"/>
    <xf numFmtId="0" fontId="12" fillId="0" borderId="10" xfId="2" applyFont="1" applyBorder="1" applyAlignment="1">
      <alignment wrapText="1"/>
    </xf>
    <xf numFmtId="0" fontId="13" fillId="0" borderId="10" xfId="2" applyFont="1" applyBorder="1" applyAlignment="1">
      <alignment wrapText="1"/>
    </xf>
    <xf numFmtId="0" fontId="14" fillId="0" borderId="10" xfId="2" applyFont="1" applyBorder="1" applyAlignment="1">
      <alignment wrapText="1"/>
    </xf>
    <xf numFmtId="0" fontId="6" fillId="4" borderId="8" xfId="0" applyFont="1" applyFill="1" applyBorder="1" applyAlignment="1">
      <alignment horizontal="center"/>
    </xf>
    <xf numFmtId="0" fontId="6" fillId="4" borderId="1" xfId="0" quotePrefix="1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 vertical="center" wrapText="1"/>
    </xf>
    <xf numFmtId="0" fontId="14" fillId="4" borderId="10" xfId="2" applyFont="1" applyFill="1" applyBorder="1" applyAlignment="1">
      <alignment wrapText="1"/>
    </xf>
    <xf numFmtId="0" fontId="6" fillId="4" borderId="9" xfId="0" applyFont="1" applyFill="1" applyBorder="1" applyAlignment="1">
      <alignment wrapText="1"/>
    </xf>
    <xf numFmtId="0" fontId="6" fillId="0" borderId="9" xfId="0" quotePrefix="1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6" fillId="4" borderId="0" xfId="0" applyFont="1" applyFill="1"/>
    <xf numFmtId="0" fontId="10" fillId="0" borderId="10" xfId="2" applyFont="1" applyFill="1" applyBorder="1" applyAlignment="1">
      <alignment wrapText="1"/>
    </xf>
    <xf numFmtId="0" fontId="6" fillId="4" borderId="10" xfId="0" applyFont="1" applyFill="1" applyBorder="1" applyAlignment="1">
      <alignment wrapText="1"/>
    </xf>
    <xf numFmtId="0" fontId="15" fillId="0" borderId="10" xfId="2" applyFont="1" applyBorder="1" applyAlignment="1">
      <alignment wrapText="1"/>
    </xf>
    <xf numFmtId="0" fontId="4" fillId="0" borderId="0" xfId="0" applyFont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6" fillId="4" borderId="10" xfId="0" applyFont="1" applyFill="1" applyBorder="1" applyAlignment="1">
      <alignment wrapText="1"/>
    </xf>
    <xf numFmtId="0" fontId="14" fillId="0" borderId="9" xfId="0" applyFont="1" applyBorder="1" applyAlignment="1">
      <alignment wrapText="1"/>
    </xf>
    <xf numFmtId="0" fontId="10" fillId="0" borderId="1" xfId="2" applyFont="1" applyFill="1" applyBorder="1" applyAlignment="1">
      <alignment wrapText="1"/>
    </xf>
    <xf numFmtId="0" fontId="10" fillId="0" borderId="10" xfId="2" applyFont="1" applyBorder="1"/>
    <xf numFmtId="0" fontId="10" fillId="0" borderId="0" xfId="2" applyFont="1" applyBorder="1" applyAlignment="1">
      <alignment wrapText="1"/>
    </xf>
    <xf numFmtId="0" fontId="6" fillId="0" borderId="1" xfId="0" applyFont="1" applyBorder="1" applyAlignment="1">
      <alignment horizontal="center" wrapText="1"/>
    </xf>
    <xf numFmtId="0" fontId="15" fillId="4" borderId="1" xfId="0" applyFont="1" applyFill="1" applyBorder="1"/>
    <xf numFmtId="0" fontId="15" fillId="4" borderId="1" xfId="0" applyFont="1" applyFill="1" applyBorder="1" applyAlignment="1">
      <alignment horizontal="center" vertical="center"/>
    </xf>
    <xf numFmtId="0" fontId="10" fillId="4" borderId="10" xfId="2" applyFont="1" applyFill="1" applyBorder="1" applyAlignment="1">
      <alignment wrapText="1"/>
    </xf>
    <xf numFmtId="0" fontId="6" fillId="5" borderId="0" xfId="0" applyFont="1" applyFill="1"/>
    <xf numFmtId="0" fontId="6" fillId="0" borderId="11" xfId="0" applyFont="1" applyBorder="1"/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wrapText="1"/>
    </xf>
    <xf numFmtId="0" fontId="6" fillId="0" borderId="10" xfId="0" applyFont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center" vertical="center"/>
    </xf>
    <xf numFmtId="0" fontId="4" fillId="0" borderId="5" xfId="0" applyFont="1" applyBorder="1"/>
    <xf numFmtId="0" fontId="6" fillId="0" borderId="1" xfId="0" quotePrefix="1" applyFont="1" applyBorder="1" applyAlignment="1">
      <alignment horizontal="center" vertical="center"/>
    </xf>
    <xf numFmtId="0" fontId="12" fillId="0" borderId="10" xfId="0" applyFont="1" applyBorder="1" applyAlignment="1">
      <alignment wrapText="1"/>
    </xf>
    <xf numFmtId="0" fontId="6" fillId="0" borderId="10" xfId="0" applyFont="1" applyBorder="1" applyAlignment="1">
      <alignment horizontal="center"/>
    </xf>
    <xf numFmtId="0" fontId="6" fillId="0" borderId="13" xfId="0" applyFont="1" applyBorder="1" applyAlignment="1">
      <alignment horizontal="center" vertical="center" wrapText="1"/>
    </xf>
    <xf numFmtId="0" fontId="13" fillId="0" borderId="14" xfId="2" applyFont="1" applyBorder="1" applyAlignment="1">
      <alignment wrapText="1"/>
    </xf>
    <xf numFmtId="0" fontId="13" fillId="0" borderId="14" xfId="2" applyFont="1" applyFill="1" applyBorder="1" applyAlignment="1">
      <alignment wrapText="1"/>
    </xf>
    <xf numFmtId="0" fontId="16" fillId="0" borderId="1" xfId="0" applyFont="1" applyBorder="1" applyAlignment="1">
      <alignment wrapText="1"/>
    </xf>
    <xf numFmtId="0" fontId="6" fillId="0" borderId="13" xfId="0" applyFont="1" applyBorder="1" applyAlignment="1">
      <alignment horizontal="left" wrapText="1"/>
    </xf>
    <xf numFmtId="0" fontId="6" fillId="0" borderId="5" xfId="0" quotePrefix="1" applyFont="1" applyBorder="1" applyAlignment="1">
      <alignment horizontal="center"/>
    </xf>
    <xf numFmtId="0" fontId="10" fillId="0" borderId="7" xfId="2" applyFont="1" applyBorder="1" applyAlignment="1">
      <alignment wrapText="1"/>
    </xf>
    <xf numFmtId="0" fontId="6" fillId="0" borderId="6" xfId="0" applyFont="1" applyBorder="1" applyAlignment="1">
      <alignment wrapText="1"/>
    </xf>
    <xf numFmtId="0" fontId="13" fillId="0" borderId="7" xfId="2" applyFont="1" applyBorder="1" applyAlignment="1">
      <alignment wrapText="1"/>
    </xf>
    <xf numFmtId="0" fontId="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wrapText="1"/>
    </xf>
    <xf numFmtId="0" fontId="6" fillId="4" borderId="12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6" fillId="4" borderId="11" xfId="0" applyFont="1" applyFill="1" applyBorder="1"/>
    <xf numFmtId="0" fontId="6" fillId="4" borderId="10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wrapText="1"/>
    </xf>
    <xf numFmtId="0" fontId="6" fillId="0" borderId="11" xfId="0" applyFont="1" applyBorder="1" applyAlignment="1">
      <alignment horizontal="center" vertical="center" wrapText="1"/>
    </xf>
    <xf numFmtId="0" fontId="10" fillId="0" borderId="14" xfId="2" applyFont="1" applyBorder="1" applyAlignment="1">
      <alignment wrapText="1"/>
    </xf>
    <xf numFmtId="0" fontId="6" fillId="0" borderId="1" xfId="0" quotePrefix="1" applyFont="1" applyBorder="1" applyAlignment="1">
      <alignment horizontal="center" vertical="center" wrapText="1"/>
    </xf>
    <xf numFmtId="0" fontId="14" fillId="0" borderId="1" xfId="2" applyFont="1" applyBorder="1" applyAlignment="1">
      <alignment wrapText="1"/>
    </xf>
    <xf numFmtId="0" fontId="10" fillId="4" borderId="1" xfId="2" applyFont="1" applyFill="1" applyBorder="1" applyAlignment="1">
      <alignment wrapText="1"/>
    </xf>
    <xf numFmtId="0" fontId="6" fillId="0" borderId="0" xfId="0" quotePrefix="1" applyFont="1" applyAlignment="1">
      <alignment horizontal="center"/>
    </xf>
    <xf numFmtId="0" fontId="13" fillId="0" borderId="1" xfId="2" applyFont="1" applyBorder="1" applyAlignment="1">
      <alignment wrapText="1"/>
    </xf>
    <xf numFmtId="0" fontId="16" fillId="0" borderId="1" xfId="0" quotePrefix="1" applyFont="1" applyBorder="1" applyAlignment="1">
      <alignment horizontal="center" vertical="center" wrapText="1"/>
    </xf>
    <xf numFmtId="0" fontId="6" fillId="3" borderId="0" xfId="0" quotePrefix="1" applyFont="1" applyFill="1" applyAlignment="1">
      <alignment horizontal="center"/>
    </xf>
    <xf numFmtId="0" fontId="10" fillId="0" borderId="1" xfId="2" quotePrefix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7" fillId="0" borderId="1" xfId="0" applyFont="1" applyBorder="1"/>
    <xf numFmtId="0" fontId="6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3" borderId="0" xfId="0" applyFont="1" applyFill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3" borderId="0" xfId="0" applyFont="1" applyFill="1"/>
    <xf numFmtId="0" fontId="18" fillId="0" borderId="0" xfId="0" applyFont="1"/>
    <xf numFmtId="0" fontId="0" fillId="0" borderId="0" xfId="0" applyAlignment="1">
      <alignment horizontal="center" vertical="center"/>
    </xf>
    <xf numFmtId="0" fontId="6" fillId="3" borderId="0" xfId="0" applyFont="1" applyFill="1"/>
    <xf numFmtId="0" fontId="19" fillId="0" borderId="0" xfId="0" applyFont="1"/>
    <xf numFmtId="0" fontId="20" fillId="0" borderId="0" xfId="0" applyFont="1" applyAlignment="1">
      <alignment horizontal="left" vertical="top" wrapText="1"/>
    </xf>
    <xf numFmtId="0" fontId="6" fillId="0" borderId="0" xfId="0" applyFont="1" applyAlignment="1">
      <alignment horizontal="right" wrapText="1"/>
    </xf>
    <xf numFmtId="0" fontId="6" fillId="0" borderId="0" xfId="0" applyFont="1" applyAlignment="1">
      <alignment horizontal="center" wrapText="1"/>
    </xf>
    <xf numFmtId="0" fontId="10" fillId="0" borderId="0" xfId="2" applyFont="1" applyAlignment="1">
      <alignment wrapText="1"/>
    </xf>
    <xf numFmtId="44" fontId="0" fillId="0" borderId="0" xfId="1" applyFont="1"/>
    <xf numFmtId="0" fontId="0" fillId="0" borderId="0" xfId="0" quotePrefix="1"/>
    <xf numFmtId="0" fontId="5" fillId="2" borderId="1" xfId="0" applyFont="1" applyFill="1" applyBorder="1" applyAlignment="1">
      <alignment horizontal="center" vertical="center"/>
    </xf>
    <xf numFmtId="44" fontId="5" fillId="2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4" fontId="5" fillId="0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center" vertical="center"/>
    </xf>
    <xf numFmtId="44" fontId="8" fillId="0" borderId="1" xfId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quotePrefix="1" applyFont="1" applyFill="1" applyBorder="1" applyAlignment="1">
      <alignment horizontal="center" wrapText="1"/>
    </xf>
    <xf numFmtId="0" fontId="4" fillId="4" borderId="5" xfId="0" applyFont="1" applyFill="1" applyBorder="1" applyAlignment="1">
      <alignment horizontal="center" wrapText="1"/>
    </xf>
    <xf numFmtId="0" fontId="0" fillId="4" borderId="0" xfId="0" applyFill="1" applyAlignment="1">
      <alignment horizontal="center"/>
    </xf>
    <xf numFmtId="0" fontId="3" fillId="0" borderId="1" xfId="0" applyFont="1" applyBorder="1"/>
    <xf numFmtId="0" fontId="5" fillId="0" borderId="1" xfId="0" applyFont="1" applyBorder="1" applyAlignment="1">
      <alignment horizontal="right" vertical="center"/>
    </xf>
    <xf numFmtId="18" fontId="0" fillId="0" borderId="0" xfId="0" applyNumberFormat="1"/>
    <xf numFmtId="165" fontId="0" fillId="0" borderId="0" xfId="0" applyNumberFormat="1"/>
    <xf numFmtId="165" fontId="0" fillId="0" borderId="0" xfId="0" applyNumberFormat="1" applyAlignment="1">
      <alignment horizontal="right"/>
    </xf>
    <xf numFmtId="0" fontId="2" fillId="0" borderId="0" xfId="2"/>
    <xf numFmtId="0" fontId="22" fillId="0" borderId="0" xfId="0" applyFont="1" applyAlignment="1">
      <alignment vertical="center"/>
    </xf>
    <xf numFmtId="0" fontId="2" fillId="0" borderId="0" xfId="2" applyAlignment="1">
      <alignment vertical="center"/>
    </xf>
    <xf numFmtId="0" fontId="23" fillId="0" borderId="0" xfId="0" applyFont="1" applyAlignment="1">
      <alignment vertical="center"/>
    </xf>
    <xf numFmtId="0" fontId="21" fillId="0" borderId="0" xfId="0" applyFont="1"/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0" fontId="18" fillId="6" borderId="0" xfId="0" applyFont="1" applyFill="1"/>
    <xf numFmtId="0" fontId="18" fillId="6" borderId="0" xfId="0" applyFont="1" applyFill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191803</xdr:colOff>
      <xdr:row>31</xdr:row>
      <xdr:rowOff>771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C661C9-784B-8F54-6797-71B9C8F9B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9335803" cy="55252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bridges@pegasustransit.com" TargetMode="External"/><Relationship Id="rId2" Type="http://schemas.openxmlformats.org/officeDocument/2006/relationships/hyperlink" Target="mailto:gloria@strosesv.com" TargetMode="External"/><Relationship Id="rId1" Type="http://schemas.openxmlformats.org/officeDocument/2006/relationships/hyperlink" Target="mailto:bulletin@strosesv.com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pegasustransit.com/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jerry@brusseau.org" TargetMode="External"/><Relationship Id="rId18" Type="http://schemas.openxmlformats.org/officeDocument/2006/relationships/hyperlink" Target="mailto:Carmen@strosesv.com" TargetMode="External"/><Relationship Id="rId26" Type="http://schemas.openxmlformats.org/officeDocument/2006/relationships/hyperlink" Target="mailto:Bosanmates@yahoo.com" TargetMode="External"/><Relationship Id="rId39" Type="http://schemas.openxmlformats.org/officeDocument/2006/relationships/hyperlink" Target="mailto:shirleyboes@live.com" TargetMode="External"/><Relationship Id="rId21" Type="http://schemas.openxmlformats.org/officeDocument/2006/relationships/hyperlink" Target="mailto:flionelalvarez@gmail.com" TargetMode="External"/><Relationship Id="rId34" Type="http://schemas.openxmlformats.org/officeDocument/2006/relationships/hyperlink" Target="mailto:Rachlo@yahoo.com" TargetMode="External"/><Relationship Id="rId42" Type="http://schemas.openxmlformats.org/officeDocument/2006/relationships/hyperlink" Target="mailto:jefftess@roadrunner.com" TargetMode="External"/><Relationship Id="rId47" Type="http://schemas.openxmlformats.org/officeDocument/2006/relationships/hyperlink" Target="mailto:jsegar9386@msn.com" TargetMode="External"/><Relationship Id="rId50" Type="http://schemas.openxmlformats.org/officeDocument/2006/relationships/hyperlink" Target="mailto:suehartmanhome@att.net" TargetMode="External"/><Relationship Id="rId55" Type="http://schemas.openxmlformats.org/officeDocument/2006/relationships/hyperlink" Target="mailto:reynate@live.com" TargetMode="External"/><Relationship Id="rId63" Type="http://schemas.openxmlformats.org/officeDocument/2006/relationships/hyperlink" Target="mailto:carol.knudsen@gmail.com" TargetMode="External"/><Relationship Id="rId68" Type="http://schemas.openxmlformats.org/officeDocument/2006/relationships/hyperlink" Target="mailto:tmarsano@aol.com" TargetMode="External"/><Relationship Id="rId76" Type="http://schemas.openxmlformats.org/officeDocument/2006/relationships/hyperlink" Target="mailto:kacrosslmc@aol.com" TargetMode="External"/><Relationship Id="rId84" Type="http://schemas.openxmlformats.org/officeDocument/2006/relationships/hyperlink" Target="mailto:martha@marthamontelongo.com" TargetMode="External"/><Relationship Id="rId7" Type="http://schemas.openxmlformats.org/officeDocument/2006/relationships/hyperlink" Target="mailto:kileyolson@simiolsons.com" TargetMode="External"/><Relationship Id="rId71" Type="http://schemas.openxmlformats.org/officeDocument/2006/relationships/hyperlink" Target="mailto:theresa.kim999@gmail.com" TargetMode="External"/><Relationship Id="rId2" Type="http://schemas.openxmlformats.org/officeDocument/2006/relationships/hyperlink" Target="mailto:jnl_ferrall@sbcglobal.net" TargetMode="External"/><Relationship Id="rId16" Type="http://schemas.openxmlformats.org/officeDocument/2006/relationships/hyperlink" Target="mailto:tylopez09@msn.com" TargetMode="External"/><Relationship Id="rId29" Type="http://schemas.openxmlformats.org/officeDocument/2006/relationships/hyperlink" Target="mailto:Tracygloria@outlook.com;" TargetMode="External"/><Relationship Id="rId11" Type="http://schemas.openxmlformats.org/officeDocument/2006/relationships/hyperlink" Target="mailto:mjkj101@att.net" TargetMode="External"/><Relationship Id="rId24" Type="http://schemas.openxmlformats.org/officeDocument/2006/relationships/hyperlink" Target="mailto:faithlovessports17@att.net" TargetMode="External"/><Relationship Id="rId32" Type="http://schemas.openxmlformats.org/officeDocument/2006/relationships/hyperlink" Target="mailto:flionelalvarez@gmail.com" TargetMode="External"/><Relationship Id="rId37" Type="http://schemas.openxmlformats.org/officeDocument/2006/relationships/hyperlink" Target="mailto:retiredandhappy123@gmail.com" TargetMode="External"/><Relationship Id="rId40" Type="http://schemas.openxmlformats.org/officeDocument/2006/relationships/hyperlink" Target="mailto:terithompson@sbcglobal.net" TargetMode="External"/><Relationship Id="rId45" Type="http://schemas.openxmlformats.org/officeDocument/2006/relationships/hyperlink" Target="mailto:theresarph@gmail.com" TargetMode="External"/><Relationship Id="rId53" Type="http://schemas.openxmlformats.org/officeDocument/2006/relationships/hyperlink" Target="mailto:Coolmama06@gmail.com" TargetMode="External"/><Relationship Id="rId58" Type="http://schemas.openxmlformats.org/officeDocument/2006/relationships/hyperlink" Target="mailto:jprattav8@aol.com" TargetMode="External"/><Relationship Id="rId66" Type="http://schemas.openxmlformats.org/officeDocument/2006/relationships/hyperlink" Target="mailto:hector2.jimenez@gmail.com" TargetMode="External"/><Relationship Id="rId74" Type="http://schemas.openxmlformats.org/officeDocument/2006/relationships/hyperlink" Target="mailto:govalv7@gmail.com" TargetMode="External"/><Relationship Id="rId79" Type="http://schemas.openxmlformats.org/officeDocument/2006/relationships/hyperlink" Target="mailto:jrlconsult@aol.com" TargetMode="External"/><Relationship Id="rId87" Type="http://schemas.openxmlformats.org/officeDocument/2006/relationships/comments" Target="../comments1.xml"/><Relationship Id="rId5" Type="http://schemas.openxmlformats.org/officeDocument/2006/relationships/hyperlink" Target="mailto:ukmackenzie@yahoo.com" TargetMode="External"/><Relationship Id="rId61" Type="http://schemas.openxmlformats.org/officeDocument/2006/relationships/hyperlink" Target="mailto:julia@cuppateawithme.com" TargetMode="External"/><Relationship Id="rId82" Type="http://schemas.openxmlformats.org/officeDocument/2006/relationships/hyperlink" Target="mailto:Maryalyssn@gmail.com" TargetMode="External"/><Relationship Id="rId19" Type="http://schemas.openxmlformats.org/officeDocument/2006/relationships/hyperlink" Target="mailto:JEKJberry@yahoo.com" TargetMode="External"/><Relationship Id="rId4" Type="http://schemas.openxmlformats.org/officeDocument/2006/relationships/hyperlink" Target="mailto:pcbusters@earthlink.net" TargetMode="External"/><Relationship Id="rId9" Type="http://schemas.openxmlformats.org/officeDocument/2006/relationships/hyperlink" Target="mailto:jprattav8@aol.com" TargetMode="External"/><Relationship Id="rId14" Type="http://schemas.openxmlformats.org/officeDocument/2006/relationships/hyperlink" Target="mailto:jerry@brusseau.org" TargetMode="External"/><Relationship Id="rId22" Type="http://schemas.openxmlformats.org/officeDocument/2006/relationships/hyperlink" Target="mailto:flionelalvarez@gmail.com" TargetMode="External"/><Relationship Id="rId27" Type="http://schemas.openxmlformats.org/officeDocument/2006/relationships/hyperlink" Target="mailto:Bosanmates6@yahoo.com" TargetMode="External"/><Relationship Id="rId30" Type="http://schemas.openxmlformats.org/officeDocument/2006/relationships/hyperlink" Target="mailto:chrisconcord@yahoo.com" TargetMode="External"/><Relationship Id="rId35" Type="http://schemas.openxmlformats.org/officeDocument/2006/relationships/hyperlink" Target="mailto:bellafil58@gmail.com" TargetMode="External"/><Relationship Id="rId43" Type="http://schemas.openxmlformats.org/officeDocument/2006/relationships/hyperlink" Target="mailto:ynieva142@att.net" TargetMode="External"/><Relationship Id="rId48" Type="http://schemas.openxmlformats.org/officeDocument/2006/relationships/hyperlink" Target="mailto:algosantana@gmail.com" TargetMode="External"/><Relationship Id="rId56" Type="http://schemas.openxmlformats.org/officeDocument/2006/relationships/hyperlink" Target="mailto:reynate@live.com" TargetMode="External"/><Relationship Id="rId64" Type="http://schemas.openxmlformats.org/officeDocument/2006/relationships/hyperlink" Target="mailto:gspine0910@att.net" TargetMode="External"/><Relationship Id="rId69" Type="http://schemas.openxmlformats.org/officeDocument/2006/relationships/hyperlink" Target="mailto:spanishsenorita77@gmail.com" TargetMode="External"/><Relationship Id="rId77" Type="http://schemas.openxmlformats.org/officeDocument/2006/relationships/hyperlink" Target="mailto:maritzatamburro@hotmail.com" TargetMode="External"/><Relationship Id="rId8" Type="http://schemas.openxmlformats.org/officeDocument/2006/relationships/hyperlink" Target="mailto:suepatton1@gmail.com" TargetMode="External"/><Relationship Id="rId51" Type="http://schemas.openxmlformats.org/officeDocument/2006/relationships/hyperlink" Target="mailto:holly.leslie@roadrunner.com" TargetMode="External"/><Relationship Id="rId72" Type="http://schemas.openxmlformats.org/officeDocument/2006/relationships/hyperlink" Target="mailto:theresa.kim999@gmail.com" TargetMode="External"/><Relationship Id="rId80" Type="http://schemas.openxmlformats.org/officeDocument/2006/relationships/hyperlink" Target="mailto:MaryAlyss@yahoo.com" TargetMode="External"/><Relationship Id="rId85" Type="http://schemas.openxmlformats.org/officeDocument/2006/relationships/printerSettings" Target="../printerSettings/printerSettings2.bin"/><Relationship Id="rId3" Type="http://schemas.openxmlformats.org/officeDocument/2006/relationships/hyperlink" Target="mailto:conwayjean123@aol.com" TargetMode="External"/><Relationship Id="rId12" Type="http://schemas.openxmlformats.org/officeDocument/2006/relationships/hyperlink" Target="mailto:jerry@brusseau.org" TargetMode="External"/><Relationship Id="rId17" Type="http://schemas.openxmlformats.org/officeDocument/2006/relationships/hyperlink" Target="mailto:vivian.vukojevich@yahoo.com" TargetMode="External"/><Relationship Id="rId25" Type="http://schemas.openxmlformats.org/officeDocument/2006/relationships/hyperlink" Target="mailto:the.webbs05@gmail.com" TargetMode="External"/><Relationship Id="rId33" Type="http://schemas.openxmlformats.org/officeDocument/2006/relationships/hyperlink" Target="mailto:Rachlo@yahoo.com" TargetMode="External"/><Relationship Id="rId38" Type="http://schemas.openxmlformats.org/officeDocument/2006/relationships/hyperlink" Target="mailto:Jenndesmond@hotmail.com" TargetMode="External"/><Relationship Id="rId46" Type="http://schemas.openxmlformats.org/officeDocument/2006/relationships/hyperlink" Target="mailto:mj7amor@yahoo.com" TargetMode="External"/><Relationship Id="rId59" Type="http://schemas.openxmlformats.org/officeDocument/2006/relationships/hyperlink" Target="mailto:crocope@aol.com" TargetMode="External"/><Relationship Id="rId67" Type="http://schemas.openxmlformats.org/officeDocument/2006/relationships/hyperlink" Target="mailto:annamurf@verizon.net" TargetMode="External"/><Relationship Id="rId20" Type="http://schemas.openxmlformats.org/officeDocument/2006/relationships/hyperlink" Target="mailto:adoptionbeach@aol.com" TargetMode="External"/><Relationship Id="rId41" Type="http://schemas.openxmlformats.org/officeDocument/2006/relationships/hyperlink" Target="mailto:espe4hope@gmail.com" TargetMode="External"/><Relationship Id="rId54" Type="http://schemas.openxmlformats.org/officeDocument/2006/relationships/hyperlink" Target="mailto:reynate@live.com" TargetMode="External"/><Relationship Id="rId62" Type="http://schemas.openxmlformats.org/officeDocument/2006/relationships/hyperlink" Target="mailto:rosemaryredmond@yahoo.com" TargetMode="External"/><Relationship Id="rId70" Type="http://schemas.openxmlformats.org/officeDocument/2006/relationships/hyperlink" Target="mailto:Gspine0910@att.net" TargetMode="External"/><Relationship Id="rId75" Type="http://schemas.openxmlformats.org/officeDocument/2006/relationships/hyperlink" Target="mailto:crossfrancis@aol.com" TargetMode="External"/><Relationship Id="rId83" Type="http://schemas.openxmlformats.org/officeDocument/2006/relationships/hyperlink" Target="mailto:marbellanoelia@icloud.com" TargetMode="External"/><Relationship Id="rId1" Type="http://schemas.openxmlformats.org/officeDocument/2006/relationships/hyperlink" Target="mailto:jnl_ferrall@sbcglobal.net" TargetMode="External"/><Relationship Id="rId6" Type="http://schemas.openxmlformats.org/officeDocument/2006/relationships/hyperlink" Target="mailto:marie3762@yahoo.com" TargetMode="External"/><Relationship Id="rId15" Type="http://schemas.openxmlformats.org/officeDocument/2006/relationships/hyperlink" Target="mailto:Roger2162000@yahoo.com" TargetMode="External"/><Relationship Id="rId23" Type="http://schemas.openxmlformats.org/officeDocument/2006/relationships/hyperlink" Target="mailto:leighann6302@gmail.com" TargetMode="External"/><Relationship Id="rId28" Type="http://schemas.openxmlformats.org/officeDocument/2006/relationships/hyperlink" Target="mailto:Tracygloria@outlook.com" TargetMode="External"/><Relationship Id="rId36" Type="http://schemas.openxmlformats.org/officeDocument/2006/relationships/hyperlink" Target="mailto:chicdabbs@yahoo.com" TargetMode="External"/><Relationship Id="rId49" Type="http://schemas.openxmlformats.org/officeDocument/2006/relationships/hyperlink" Target="mailto:pattybucka@gmail.com" TargetMode="External"/><Relationship Id="rId57" Type="http://schemas.openxmlformats.org/officeDocument/2006/relationships/hyperlink" Target="mailto:kylepratt86@yahoo.com," TargetMode="External"/><Relationship Id="rId10" Type="http://schemas.openxmlformats.org/officeDocument/2006/relationships/hyperlink" Target="mailto:brecheverria@gmail.com" TargetMode="External"/><Relationship Id="rId31" Type="http://schemas.openxmlformats.org/officeDocument/2006/relationships/hyperlink" Target="mailto:Lalala57@msn.com" TargetMode="External"/><Relationship Id="rId44" Type="http://schemas.openxmlformats.org/officeDocument/2006/relationships/hyperlink" Target="mailto:clearyj59@gmail.com" TargetMode="External"/><Relationship Id="rId52" Type="http://schemas.openxmlformats.org/officeDocument/2006/relationships/hyperlink" Target="mailto:mcorrconsulting@sbcglobal.net" TargetMode="External"/><Relationship Id="rId60" Type="http://schemas.openxmlformats.org/officeDocument/2006/relationships/hyperlink" Target="mailto:carolslavin@roadrunner.com" TargetMode="External"/><Relationship Id="rId65" Type="http://schemas.openxmlformats.org/officeDocument/2006/relationships/hyperlink" Target="mailto:alonzoedith@yahoo.com" TargetMode="External"/><Relationship Id="rId73" Type="http://schemas.openxmlformats.org/officeDocument/2006/relationships/hyperlink" Target="mailto:jotarampi@gmail.com" TargetMode="External"/><Relationship Id="rId78" Type="http://schemas.openxmlformats.org/officeDocument/2006/relationships/hyperlink" Target="mailto:ho.bunch@yahoo.com" TargetMode="External"/><Relationship Id="rId81" Type="http://schemas.openxmlformats.org/officeDocument/2006/relationships/hyperlink" Target="mailto:cesaryn@yahoo.com" TargetMode="External"/><Relationship Id="rId86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kc5803.org/photoalbums/one-life-la-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43C08-D6C0-4F8F-8FE5-8CD2D4F235E4}">
  <sheetPr>
    <pageSetUpPr fitToPage="1"/>
  </sheetPr>
  <dimension ref="B1:C76"/>
  <sheetViews>
    <sheetView tabSelected="1" topLeftCell="B1" workbookViewId="0">
      <selection activeCell="B1" sqref="B1"/>
    </sheetView>
  </sheetViews>
  <sheetFormatPr defaultRowHeight="15" x14ac:dyDescent="0.25"/>
  <cols>
    <col min="2" max="2" width="33.140625" customWidth="1"/>
    <col min="3" max="3" width="117.140625" bestFit="1" customWidth="1"/>
  </cols>
  <sheetData>
    <row r="1" spans="2:3" ht="18.75" x14ac:dyDescent="0.3">
      <c r="B1" s="173" t="s">
        <v>703</v>
      </c>
      <c r="C1" s="173" t="s">
        <v>750</v>
      </c>
    </row>
    <row r="2" spans="2:3" x14ac:dyDescent="0.25">
      <c r="B2" s="170" t="s">
        <v>751</v>
      </c>
    </row>
    <row r="3" spans="2:3" x14ac:dyDescent="0.25">
      <c r="B3" s="171" t="s">
        <v>693</v>
      </c>
      <c r="C3" t="s">
        <v>694</v>
      </c>
    </row>
    <row r="4" spans="2:3" x14ac:dyDescent="0.25">
      <c r="B4" s="171"/>
      <c r="C4" t="s">
        <v>717</v>
      </c>
    </row>
    <row r="5" spans="2:3" x14ac:dyDescent="0.25">
      <c r="B5" s="171" t="s">
        <v>691</v>
      </c>
      <c r="C5" t="s">
        <v>690</v>
      </c>
    </row>
    <row r="6" spans="2:3" x14ac:dyDescent="0.25">
      <c r="B6" s="171"/>
      <c r="C6" t="s">
        <v>692</v>
      </c>
    </row>
    <row r="7" spans="2:3" x14ac:dyDescent="0.25">
      <c r="B7" s="171"/>
      <c r="C7" t="s">
        <v>697</v>
      </c>
    </row>
    <row r="8" spans="2:3" x14ac:dyDescent="0.25">
      <c r="B8" s="171"/>
      <c r="C8" t="s">
        <v>698</v>
      </c>
    </row>
    <row r="9" spans="2:3" x14ac:dyDescent="0.25">
      <c r="B9" s="171"/>
    </row>
    <row r="10" spans="2:3" x14ac:dyDescent="0.25">
      <c r="B10" s="171" t="s">
        <v>695</v>
      </c>
      <c r="C10" t="s">
        <v>696</v>
      </c>
    </row>
    <row r="11" spans="2:3" x14ac:dyDescent="0.25">
      <c r="B11" s="171"/>
      <c r="C11" t="s">
        <v>699</v>
      </c>
    </row>
    <row r="12" spans="2:3" x14ac:dyDescent="0.25">
      <c r="B12" s="171"/>
      <c r="C12" t="s">
        <v>752</v>
      </c>
    </row>
    <row r="13" spans="2:3" x14ac:dyDescent="0.25">
      <c r="B13" s="171"/>
    </row>
    <row r="14" spans="2:3" x14ac:dyDescent="0.25">
      <c r="B14" s="171" t="s">
        <v>700</v>
      </c>
      <c r="C14" t="s">
        <v>701</v>
      </c>
    </row>
    <row r="15" spans="2:3" x14ac:dyDescent="0.25">
      <c r="C15" t="s">
        <v>702</v>
      </c>
    </row>
    <row r="16" spans="2:3" x14ac:dyDescent="0.25">
      <c r="C16" t="s">
        <v>776</v>
      </c>
    </row>
    <row r="17" spans="2:3" x14ac:dyDescent="0.25">
      <c r="C17" t="s">
        <v>747</v>
      </c>
    </row>
    <row r="18" spans="2:3" x14ac:dyDescent="0.25">
      <c r="C18" t="s">
        <v>745</v>
      </c>
    </row>
    <row r="20" spans="2:3" x14ac:dyDescent="0.25">
      <c r="B20" s="170" t="s">
        <v>704</v>
      </c>
    </row>
    <row r="21" spans="2:3" x14ac:dyDescent="0.25">
      <c r="B21" s="171" t="s">
        <v>714</v>
      </c>
      <c r="C21" t="s">
        <v>715</v>
      </c>
    </row>
    <row r="22" spans="2:3" x14ac:dyDescent="0.25">
      <c r="B22" s="171" t="s">
        <v>713</v>
      </c>
      <c r="C22" t="s">
        <v>706</v>
      </c>
    </row>
    <row r="23" spans="2:3" x14ac:dyDescent="0.25">
      <c r="B23" s="163">
        <v>0.39583333333333331</v>
      </c>
      <c r="C23" t="s">
        <v>705</v>
      </c>
    </row>
    <row r="24" spans="2:3" x14ac:dyDescent="0.25">
      <c r="B24" s="163"/>
      <c r="C24" t="s">
        <v>746</v>
      </c>
    </row>
    <row r="25" spans="2:3" x14ac:dyDescent="0.25">
      <c r="B25" s="163">
        <v>0.41666666666666669</v>
      </c>
      <c r="C25" t="s">
        <v>716</v>
      </c>
    </row>
    <row r="26" spans="2:3" x14ac:dyDescent="0.25">
      <c r="B26" s="163">
        <v>0.45833333333333331</v>
      </c>
      <c r="C26" t="s">
        <v>707</v>
      </c>
    </row>
    <row r="27" spans="2:3" x14ac:dyDescent="0.25">
      <c r="B27" s="172" t="s">
        <v>708</v>
      </c>
      <c r="C27" t="s">
        <v>709</v>
      </c>
    </row>
    <row r="28" spans="2:3" x14ac:dyDescent="0.25">
      <c r="B28" s="164">
        <v>0.52083333333333337</v>
      </c>
      <c r="C28" t="s">
        <v>710</v>
      </c>
    </row>
    <row r="29" spans="2:3" x14ac:dyDescent="0.25">
      <c r="B29" s="165" t="s">
        <v>711</v>
      </c>
      <c r="C29" t="s">
        <v>759</v>
      </c>
    </row>
    <row r="30" spans="2:3" x14ac:dyDescent="0.25">
      <c r="B30" s="164">
        <v>0.64583333333333337</v>
      </c>
      <c r="C30" t="s">
        <v>743</v>
      </c>
    </row>
    <row r="31" spans="2:3" x14ac:dyDescent="0.25">
      <c r="B31" s="163"/>
      <c r="C31" t="s">
        <v>746</v>
      </c>
    </row>
    <row r="32" spans="2:3" x14ac:dyDescent="0.25">
      <c r="B32" s="163">
        <v>0.6875</v>
      </c>
      <c r="C32" t="s">
        <v>712</v>
      </c>
    </row>
    <row r="33" spans="2:3" x14ac:dyDescent="0.25">
      <c r="B33" s="170" t="s">
        <v>742</v>
      </c>
      <c r="C33" t="s">
        <v>744</v>
      </c>
    </row>
    <row r="34" spans="2:3" x14ac:dyDescent="0.25">
      <c r="C34" t="s">
        <v>775</v>
      </c>
    </row>
    <row r="35" spans="2:3" x14ac:dyDescent="0.25">
      <c r="C35" t="s">
        <v>753</v>
      </c>
    </row>
    <row r="36" spans="2:3" ht="18.75" x14ac:dyDescent="0.3">
      <c r="B36" s="174" t="s">
        <v>735</v>
      </c>
      <c r="C36" s="174"/>
    </row>
    <row r="37" spans="2:3" x14ac:dyDescent="0.25">
      <c r="B37" s="170" t="s">
        <v>718</v>
      </c>
    </row>
    <row r="38" spans="2:3" x14ac:dyDescent="0.25">
      <c r="B38" s="144" t="s">
        <v>736</v>
      </c>
      <c r="C38" t="s">
        <v>719</v>
      </c>
    </row>
    <row r="39" spans="2:3" x14ac:dyDescent="0.25">
      <c r="B39" s="144"/>
      <c r="C39" s="166" t="s">
        <v>720</v>
      </c>
    </row>
    <row r="40" spans="2:3" x14ac:dyDescent="0.25">
      <c r="B40" s="144" t="s">
        <v>721</v>
      </c>
      <c r="C40" t="s">
        <v>723</v>
      </c>
    </row>
    <row r="41" spans="2:3" x14ac:dyDescent="0.25">
      <c r="C41" t="s">
        <v>722</v>
      </c>
    </row>
    <row r="42" spans="2:3" x14ac:dyDescent="0.25">
      <c r="C42" s="166" t="s">
        <v>724</v>
      </c>
    </row>
    <row r="44" spans="2:3" x14ac:dyDescent="0.25">
      <c r="B44" s="170" t="s">
        <v>725</v>
      </c>
    </row>
    <row r="45" spans="2:3" x14ac:dyDescent="0.25">
      <c r="B45" s="144" t="s">
        <v>737</v>
      </c>
      <c r="C45" t="s">
        <v>726</v>
      </c>
    </row>
    <row r="46" spans="2:3" ht="16.5" x14ac:dyDescent="0.25">
      <c r="B46" t="s">
        <v>416</v>
      </c>
      <c r="C46" s="167" t="s">
        <v>727</v>
      </c>
    </row>
    <row r="47" spans="2:3" x14ac:dyDescent="0.25">
      <c r="C47" s="168" t="s">
        <v>728</v>
      </c>
    </row>
    <row r="48" spans="2:3" x14ac:dyDescent="0.25">
      <c r="C48" s="169" t="s">
        <v>729</v>
      </c>
    </row>
    <row r="49" spans="2:3" x14ac:dyDescent="0.25">
      <c r="C49" s="169" t="s">
        <v>730</v>
      </c>
    </row>
    <row r="50" spans="2:3" x14ac:dyDescent="0.25">
      <c r="B50" s="144" t="s">
        <v>738</v>
      </c>
      <c r="C50" t="s">
        <v>733</v>
      </c>
    </row>
    <row r="51" spans="2:3" x14ac:dyDescent="0.25">
      <c r="C51" t="s">
        <v>731</v>
      </c>
    </row>
    <row r="52" spans="2:3" x14ac:dyDescent="0.25">
      <c r="C52" t="s">
        <v>732</v>
      </c>
    </row>
    <row r="53" spans="2:3" x14ac:dyDescent="0.25">
      <c r="C53" s="166" t="s">
        <v>734</v>
      </c>
    </row>
    <row r="54" spans="2:3" x14ac:dyDescent="0.25">
      <c r="B54" s="144" t="s">
        <v>758</v>
      </c>
      <c r="C54" t="s">
        <v>757</v>
      </c>
    </row>
    <row r="56" spans="2:3" x14ac:dyDescent="0.25">
      <c r="B56" s="170" t="s">
        <v>739</v>
      </c>
    </row>
    <row r="57" spans="2:3" x14ac:dyDescent="0.25">
      <c r="B57" s="144" t="s">
        <v>749</v>
      </c>
    </row>
    <row r="58" spans="2:3" x14ac:dyDescent="0.25">
      <c r="B58" s="144" t="s">
        <v>740</v>
      </c>
      <c r="C58" t="s">
        <v>741</v>
      </c>
    </row>
    <row r="59" spans="2:3" x14ac:dyDescent="0.25">
      <c r="C59" t="s">
        <v>748</v>
      </c>
    </row>
    <row r="61" spans="2:3" x14ac:dyDescent="0.25">
      <c r="B61" t="s">
        <v>754</v>
      </c>
      <c r="C61" t="s">
        <v>755</v>
      </c>
    </row>
    <row r="62" spans="2:3" x14ac:dyDescent="0.25">
      <c r="C62" s="166"/>
    </row>
    <row r="63" spans="2:3" x14ac:dyDescent="0.25">
      <c r="B63" t="s">
        <v>756</v>
      </c>
      <c r="C63" t="s">
        <v>772</v>
      </c>
    </row>
    <row r="64" spans="2:3" x14ac:dyDescent="0.25">
      <c r="C64" t="s">
        <v>760</v>
      </c>
    </row>
    <row r="65" spans="3:3" x14ac:dyDescent="0.25">
      <c r="C65" t="s">
        <v>761</v>
      </c>
    </row>
    <row r="66" spans="3:3" x14ac:dyDescent="0.25">
      <c r="C66" t="s">
        <v>762</v>
      </c>
    </row>
    <row r="67" spans="3:3" x14ac:dyDescent="0.25">
      <c r="C67" t="s">
        <v>763</v>
      </c>
    </row>
    <row r="68" spans="3:3" x14ac:dyDescent="0.25">
      <c r="C68" t="s">
        <v>764</v>
      </c>
    </row>
    <row r="69" spans="3:3" x14ac:dyDescent="0.25">
      <c r="C69" t="s">
        <v>765</v>
      </c>
    </row>
    <row r="70" spans="3:3" x14ac:dyDescent="0.25">
      <c r="C70" t="s">
        <v>766</v>
      </c>
    </row>
    <row r="71" spans="3:3" x14ac:dyDescent="0.25">
      <c r="C71" t="s">
        <v>767</v>
      </c>
    </row>
    <row r="72" spans="3:3" x14ac:dyDescent="0.25">
      <c r="C72" t="s">
        <v>768</v>
      </c>
    </row>
    <row r="73" spans="3:3" x14ac:dyDescent="0.25">
      <c r="C73" t="s">
        <v>769</v>
      </c>
    </row>
    <row r="74" spans="3:3" x14ac:dyDescent="0.25">
      <c r="C74" t="s">
        <v>770</v>
      </c>
    </row>
    <row r="75" spans="3:3" x14ac:dyDescent="0.25">
      <c r="C75" t="s">
        <v>771</v>
      </c>
    </row>
    <row r="76" spans="3:3" x14ac:dyDescent="0.25">
      <c r="C76" t="s">
        <v>22</v>
      </c>
    </row>
  </sheetData>
  <mergeCells count="1">
    <mergeCell ref="B36:C36"/>
  </mergeCells>
  <hyperlinks>
    <hyperlink ref="C39" r:id="rId1" xr:uid="{5E303C07-EFBD-46EA-B010-64B35C69F566}"/>
    <hyperlink ref="C42" r:id="rId2" xr:uid="{6E450A6D-CD58-4A8E-8DC5-505236515AD1}"/>
    <hyperlink ref="C47" r:id="rId3" display="mailto:dbridges@pegasustransit.com" xr:uid="{8BFAFC0E-416F-49A1-8ED6-E43C59037D1B}"/>
    <hyperlink ref="C53" r:id="rId4" xr:uid="{14A09B47-0546-443B-8BB5-77C2EE14C39F}"/>
  </hyperlinks>
  <pageMargins left="0.7" right="0.7" top="0.75" bottom="0.75" header="0.3" footer="0.3"/>
  <pageSetup scale="56" fitToHeight="0" orientation="portrait" r:id="rId5"/>
  <headerFooter>
    <oddHeader>&amp;C&amp;"-,Bold"&amp;18K OF C  COUNCIL 5803
ARRANGING FOR BUS TO ONELIFELA</oddHeader>
    <oddFooter>&amp;L&amp;F&amp;R&amp;T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1008D-753D-4C88-B64F-5910DF12FE52}">
  <sheetPr filterMode="1">
    <pageSetUpPr fitToPage="1"/>
  </sheetPr>
  <dimension ref="A1:AA295"/>
  <sheetViews>
    <sheetView zoomScale="40" zoomScaleNormal="40" workbookViewId="0">
      <pane ySplit="1" topLeftCell="A2" activePane="bottomLeft" state="frozen"/>
      <selection pane="bottomLeft" activeCell="D2" sqref="D2"/>
    </sheetView>
  </sheetViews>
  <sheetFormatPr defaultRowHeight="31.5" x14ac:dyDescent="0.5"/>
  <cols>
    <col min="1" max="1" width="15.140625" style="83" customWidth="1"/>
    <col min="2" max="2" width="19.85546875" style="83" customWidth="1"/>
    <col min="3" max="3" width="11.5703125" style="160" customWidth="1"/>
    <col min="4" max="4" width="33.7109375" customWidth="1"/>
    <col min="5" max="5" width="32.85546875" customWidth="1"/>
    <col min="6" max="6" width="16.28515625" bestFit="1" customWidth="1"/>
    <col min="7" max="7" width="42" style="143" customWidth="1"/>
    <col min="8" max="8" width="49.42578125" bestFit="1" customWidth="1"/>
    <col min="9" max="9" width="26.140625" customWidth="1"/>
    <col min="10" max="10" width="28.28515625" customWidth="1"/>
    <col min="11" max="12" width="33.7109375" hidden="1" customWidth="1"/>
    <col min="13" max="14" width="28.5703125" style="136" hidden="1" customWidth="1"/>
    <col min="15" max="15" width="49.140625" style="83" hidden="1" customWidth="1"/>
    <col min="16" max="16" width="29.85546875" style="64" bestFit="1" customWidth="1"/>
    <col min="17" max="17" width="34" style="85" customWidth="1"/>
    <col min="18" max="18" width="67.28515625" style="29" customWidth="1"/>
    <col min="19" max="19" width="65.140625" style="65" hidden="1" customWidth="1"/>
    <col min="20" max="20" width="16" style="65" customWidth="1"/>
    <col min="21" max="21" width="15.7109375" customWidth="1"/>
    <col min="22" max="22" width="12.7109375" style="86" customWidth="1"/>
    <col min="23" max="23" width="17.28515625" customWidth="1"/>
    <col min="24" max="24" width="22.28515625" customWidth="1"/>
    <col min="25" max="25" width="17.5703125" customWidth="1"/>
    <col min="26" max="26" width="16.5703125" customWidth="1"/>
    <col min="27" max="27" width="16.7109375" bestFit="1" customWidth="1"/>
  </cols>
  <sheetData>
    <row r="1" spans="1:27" s="10" customFormat="1" ht="58.5" customHeight="1" x14ac:dyDescent="0.4">
      <c r="A1" s="2"/>
      <c r="B1" s="3" t="s">
        <v>0</v>
      </c>
      <c r="C1" s="157" t="s">
        <v>657</v>
      </c>
      <c r="D1" s="145" t="s">
        <v>1</v>
      </c>
      <c r="E1" s="145" t="s">
        <v>2</v>
      </c>
      <c r="F1" s="145" t="s">
        <v>3</v>
      </c>
      <c r="G1" s="146" t="s">
        <v>4</v>
      </c>
      <c r="H1" s="145" t="s">
        <v>5</v>
      </c>
      <c r="I1" s="152" t="s">
        <v>687</v>
      </c>
      <c r="J1" s="152" t="s">
        <v>688</v>
      </c>
      <c r="K1" s="4" t="s">
        <v>6</v>
      </c>
      <c r="L1" s="4" t="s">
        <v>7</v>
      </c>
      <c r="M1" s="4" t="s">
        <v>8</v>
      </c>
      <c r="N1" s="4" t="s">
        <v>9</v>
      </c>
      <c r="O1" s="4" t="s">
        <v>10</v>
      </c>
      <c r="P1" s="145" t="s">
        <v>11</v>
      </c>
      <c r="Q1" s="150" t="s">
        <v>12</v>
      </c>
      <c r="R1" s="151" t="s">
        <v>13</v>
      </c>
      <c r="S1" s="152" t="s">
        <v>14</v>
      </c>
      <c r="T1" s="5" t="s">
        <v>15</v>
      </c>
      <c r="U1" s="6" t="s">
        <v>16</v>
      </c>
      <c r="V1" s="6" t="s">
        <v>17</v>
      </c>
      <c r="W1" s="6" t="s">
        <v>18</v>
      </c>
      <c r="X1" s="7" t="s">
        <v>19</v>
      </c>
      <c r="Y1" s="6" t="s">
        <v>20</v>
      </c>
      <c r="Z1" s="8" t="s">
        <v>21</v>
      </c>
      <c r="AA1" s="9" t="s">
        <v>22</v>
      </c>
    </row>
    <row r="2" spans="1:27" s="10" customFormat="1" ht="58.5" customHeight="1" x14ac:dyDescent="0.4">
      <c r="A2" s="11"/>
      <c r="B2" s="12"/>
      <c r="C2" s="157"/>
      <c r="D2" s="147">
        <v>2023</v>
      </c>
      <c r="E2" s="148"/>
      <c r="F2" s="148"/>
      <c r="G2" s="149"/>
      <c r="H2" s="148"/>
      <c r="I2" s="154"/>
      <c r="J2" s="154"/>
      <c r="K2" s="15"/>
      <c r="L2" s="15"/>
      <c r="M2" s="14"/>
      <c r="N2" s="14"/>
      <c r="O2" s="14"/>
      <c r="P2" s="148"/>
      <c r="Q2" s="43"/>
      <c r="R2" s="153"/>
      <c r="S2" s="154"/>
      <c r="T2" s="19"/>
      <c r="U2" s="20"/>
      <c r="V2" s="20"/>
      <c r="W2" s="20"/>
      <c r="X2" s="7"/>
      <c r="Y2" s="20"/>
      <c r="Z2" s="21"/>
    </row>
    <row r="3" spans="1:27" s="10" customFormat="1" ht="58.5" customHeight="1" x14ac:dyDescent="0.4">
      <c r="A3" s="11"/>
      <c r="B3" s="12"/>
      <c r="C3" s="157"/>
      <c r="D3" s="175" t="s">
        <v>650</v>
      </c>
      <c r="E3" s="175"/>
      <c r="F3" s="175"/>
      <c r="G3" s="175"/>
      <c r="H3" s="175"/>
      <c r="I3" s="154"/>
      <c r="J3" s="154"/>
      <c r="K3" s="15"/>
      <c r="L3" s="15"/>
      <c r="M3" s="14"/>
      <c r="N3" s="14"/>
      <c r="O3" s="14"/>
      <c r="P3" s="148"/>
      <c r="Q3" s="43"/>
      <c r="R3" s="153"/>
      <c r="S3" s="154"/>
      <c r="T3" s="19"/>
      <c r="U3" s="20"/>
      <c r="V3" s="20"/>
      <c r="W3" s="20"/>
      <c r="X3" s="7"/>
      <c r="Y3" s="20"/>
      <c r="Z3" s="21"/>
    </row>
    <row r="4" spans="1:27" s="10" customFormat="1" x14ac:dyDescent="0.4">
      <c r="A4" s="11"/>
      <c r="B4" s="12"/>
      <c r="C4" s="158">
        <v>1</v>
      </c>
      <c r="D4" s="148" t="s">
        <v>24</v>
      </c>
      <c r="E4" s="148" t="s">
        <v>23</v>
      </c>
      <c r="F4" s="148">
        <v>1</v>
      </c>
      <c r="G4" s="149">
        <v>10</v>
      </c>
      <c r="H4" s="148"/>
      <c r="I4" s="154"/>
      <c r="J4" s="154"/>
      <c r="K4" s="15"/>
      <c r="L4" s="15"/>
      <c r="M4" s="14"/>
      <c r="N4" s="14"/>
      <c r="O4" s="14"/>
      <c r="P4" s="148" t="s">
        <v>224</v>
      </c>
      <c r="Q4" s="43"/>
      <c r="R4" s="153"/>
      <c r="S4" s="154"/>
      <c r="T4" s="19"/>
      <c r="U4" s="20"/>
      <c r="V4" s="20"/>
      <c r="W4" s="20"/>
      <c r="X4" s="7"/>
      <c r="Y4" s="20"/>
      <c r="Z4" s="21"/>
    </row>
    <row r="5" spans="1:27" s="10" customFormat="1" x14ac:dyDescent="0.4">
      <c r="A5" s="11"/>
      <c r="B5" s="12"/>
      <c r="C5" s="158">
        <f>+C4+1</f>
        <v>2</v>
      </c>
      <c r="D5" s="148" t="s">
        <v>25</v>
      </c>
      <c r="E5" s="148" t="s">
        <v>23</v>
      </c>
      <c r="F5" s="148">
        <v>1</v>
      </c>
      <c r="G5" s="149">
        <v>10</v>
      </c>
      <c r="H5" s="148"/>
      <c r="I5" s="154"/>
      <c r="J5" s="154"/>
      <c r="K5" s="15"/>
      <c r="L5" s="15"/>
      <c r="M5" s="14"/>
      <c r="N5" s="14"/>
      <c r="O5" s="14"/>
      <c r="P5" s="148" t="s">
        <v>228</v>
      </c>
      <c r="Q5" s="43"/>
      <c r="R5" s="153"/>
      <c r="S5" s="154"/>
      <c r="T5" s="19"/>
      <c r="U5" s="20"/>
      <c r="V5" s="20"/>
      <c r="W5" s="20"/>
      <c r="X5" s="7"/>
      <c r="Y5" s="20"/>
      <c r="Z5" s="21"/>
    </row>
    <row r="6" spans="1:27" s="10" customFormat="1" x14ac:dyDescent="0.4">
      <c r="A6" s="11"/>
      <c r="B6" s="12"/>
      <c r="C6" s="158">
        <f t="shared" ref="C6:C26" si="0">+C5+1</f>
        <v>3</v>
      </c>
      <c r="D6" s="148" t="s">
        <v>447</v>
      </c>
      <c r="E6" s="148" t="s">
        <v>448</v>
      </c>
      <c r="F6" s="148">
        <v>1</v>
      </c>
      <c r="G6" s="155">
        <v>10</v>
      </c>
      <c r="H6" s="148"/>
      <c r="I6" s="154"/>
      <c r="J6" s="154"/>
      <c r="K6" s="15"/>
      <c r="L6" s="15"/>
      <c r="M6" s="14"/>
      <c r="N6" s="14"/>
      <c r="O6" s="14"/>
      <c r="P6" s="148" t="s">
        <v>449</v>
      </c>
      <c r="Q6" s="43"/>
      <c r="R6" s="153"/>
      <c r="S6" s="154"/>
      <c r="T6" s="19"/>
      <c r="U6" s="20"/>
      <c r="V6" s="20"/>
      <c r="W6" s="20"/>
      <c r="X6" s="7"/>
      <c r="Y6" s="20"/>
      <c r="Z6" s="21"/>
    </row>
    <row r="7" spans="1:27" s="10" customFormat="1" x14ac:dyDescent="0.4">
      <c r="A7" s="11"/>
      <c r="B7" s="12"/>
      <c r="C7" s="158">
        <f t="shared" si="0"/>
        <v>4</v>
      </c>
      <c r="D7" s="148" t="s">
        <v>389</v>
      </c>
      <c r="E7" s="148" t="s">
        <v>625</v>
      </c>
      <c r="F7" s="148">
        <v>1</v>
      </c>
      <c r="G7" s="155">
        <v>10</v>
      </c>
      <c r="H7" s="148"/>
      <c r="I7" s="154"/>
      <c r="J7" s="154"/>
      <c r="K7" s="15"/>
      <c r="L7" s="15"/>
      <c r="M7" s="14"/>
      <c r="N7" s="14"/>
      <c r="O7" s="14"/>
      <c r="P7" s="148" t="s">
        <v>626</v>
      </c>
      <c r="Q7" s="43"/>
      <c r="R7" s="153"/>
      <c r="S7" s="154"/>
      <c r="T7" s="19"/>
      <c r="U7" s="20"/>
      <c r="V7" s="20"/>
      <c r="W7" s="20"/>
      <c r="X7" s="7"/>
      <c r="Y7" s="20"/>
      <c r="Z7" s="21"/>
    </row>
    <row r="8" spans="1:27" s="10" customFormat="1" x14ac:dyDescent="0.4">
      <c r="A8" s="11"/>
      <c r="B8" s="12"/>
      <c r="C8" s="158">
        <f t="shared" si="0"/>
        <v>5</v>
      </c>
      <c r="D8" s="148" t="s">
        <v>30</v>
      </c>
      <c r="E8" s="148" t="s">
        <v>29</v>
      </c>
      <c r="F8" s="148">
        <v>1</v>
      </c>
      <c r="G8" s="155">
        <v>10</v>
      </c>
      <c r="H8" s="148" t="s">
        <v>26</v>
      </c>
      <c r="I8" s="154"/>
      <c r="J8" s="154"/>
      <c r="K8" s="15"/>
      <c r="L8" s="15"/>
      <c r="M8" s="14"/>
      <c r="N8" s="14"/>
      <c r="O8" s="14"/>
      <c r="P8" s="148" t="s">
        <v>31</v>
      </c>
      <c r="Q8" s="43"/>
      <c r="R8" s="153"/>
      <c r="S8" s="154"/>
      <c r="T8" s="19"/>
      <c r="U8" s="20"/>
      <c r="V8" s="20"/>
      <c r="W8" s="20"/>
      <c r="X8" s="7"/>
      <c r="Y8" s="20"/>
      <c r="Z8" s="21"/>
    </row>
    <row r="9" spans="1:27" s="10" customFormat="1" x14ac:dyDescent="0.4">
      <c r="A9" s="11"/>
      <c r="B9" s="12"/>
      <c r="C9" s="158">
        <f t="shared" si="0"/>
        <v>6</v>
      </c>
      <c r="D9" s="148" t="s">
        <v>33</v>
      </c>
      <c r="E9" s="148" t="s">
        <v>32</v>
      </c>
      <c r="F9" s="148">
        <v>1</v>
      </c>
      <c r="G9" s="155">
        <v>10</v>
      </c>
      <c r="H9" s="148"/>
      <c r="I9" s="154"/>
      <c r="J9" s="154"/>
      <c r="K9" s="15"/>
      <c r="L9" s="15"/>
      <c r="M9" s="14"/>
      <c r="N9" s="14"/>
      <c r="O9" s="14"/>
      <c r="P9" s="148" t="s">
        <v>644</v>
      </c>
      <c r="Q9" s="43"/>
      <c r="R9" s="153"/>
      <c r="S9" s="154"/>
      <c r="T9" s="19"/>
      <c r="U9" s="20"/>
      <c r="V9" s="20"/>
      <c r="W9" s="20"/>
      <c r="X9" s="7"/>
      <c r="Y9" s="20"/>
      <c r="Z9" s="21"/>
    </row>
    <row r="10" spans="1:27" s="10" customFormat="1" x14ac:dyDescent="0.4">
      <c r="A10" s="11"/>
      <c r="B10" s="12"/>
      <c r="C10" s="158">
        <f t="shared" si="0"/>
        <v>7</v>
      </c>
      <c r="D10" s="148" t="s">
        <v>39</v>
      </c>
      <c r="E10" s="148" t="s">
        <v>38</v>
      </c>
      <c r="F10" s="148">
        <v>1</v>
      </c>
      <c r="G10" s="155">
        <v>10</v>
      </c>
      <c r="H10" s="148"/>
      <c r="I10" s="154"/>
      <c r="J10" s="154"/>
      <c r="K10" s="15"/>
      <c r="L10" s="15"/>
      <c r="M10" s="14"/>
      <c r="N10" s="14"/>
      <c r="O10" s="14"/>
      <c r="P10" s="148" t="s">
        <v>642</v>
      </c>
      <c r="Q10" s="43"/>
      <c r="R10" s="153"/>
      <c r="S10" s="154"/>
      <c r="T10" s="19"/>
      <c r="U10" s="20"/>
      <c r="V10" s="20"/>
      <c r="W10" s="20"/>
      <c r="X10" s="7"/>
      <c r="Y10" s="20"/>
      <c r="Z10" s="21"/>
    </row>
    <row r="11" spans="1:27" s="10" customFormat="1" x14ac:dyDescent="0.4">
      <c r="A11" s="11"/>
      <c r="B11" s="12"/>
      <c r="C11" s="158">
        <f t="shared" si="0"/>
        <v>8</v>
      </c>
      <c r="D11" s="148" t="s">
        <v>673</v>
      </c>
      <c r="E11" s="148" t="s">
        <v>674</v>
      </c>
      <c r="F11" s="148">
        <v>1</v>
      </c>
      <c r="G11" s="155">
        <v>10</v>
      </c>
      <c r="H11" s="148" t="s">
        <v>675</v>
      </c>
      <c r="I11" s="154"/>
      <c r="J11" s="154"/>
      <c r="K11" s="15"/>
      <c r="L11" s="15"/>
      <c r="M11" s="14"/>
      <c r="N11" s="14"/>
      <c r="O11" s="14"/>
      <c r="P11" s="176" t="s">
        <v>676</v>
      </c>
      <c r="Q11" s="43"/>
      <c r="R11" s="153"/>
      <c r="S11" s="154"/>
      <c r="T11" s="19"/>
      <c r="U11" s="20"/>
      <c r="V11" s="20"/>
      <c r="W11" s="20"/>
      <c r="X11" s="7"/>
      <c r="Y11" s="20"/>
      <c r="Z11" s="21"/>
    </row>
    <row r="12" spans="1:27" s="10" customFormat="1" x14ac:dyDescent="0.4">
      <c r="A12" s="11"/>
      <c r="B12" s="12"/>
      <c r="C12" s="158">
        <f t="shared" si="0"/>
        <v>9</v>
      </c>
      <c r="D12" s="148" t="s">
        <v>677</v>
      </c>
      <c r="E12" s="148" t="s">
        <v>678</v>
      </c>
      <c r="F12" s="148">
        <v>1</v>
      </c>
      <c r="G12" s="155">
        <v>10</v>
      </c>
      <c r="H12" s="148" t="s">
        <v>675</v>
      </c>
      <c r="I12" s="154"/>
      <c r="J12" s="154"/>
      <c r="K12" s="15"/>
      <c r="L12" s="15"/>
      <c r="M12" s="14"/>
      <c r="N12" s="14"/>
      <c r="O12" s="14"/>
      <c r="P12" s="148" t="s">
        <v>679</v>
      </c>
      <c r="Q12" s="43"/>
      <c r="R12" s="153"/>
      <c r="S12" s="154"/>
      <c r="T12" s="19"/>
      <c r="U12" s="20"/>
      <c r="V12" s="20"/>
      <c r="W12" s="20"/>
      <c r="X12" s="7"/>
      <c r="Y12" s="20"/>
      <c r="Z12" s="21"/>
    </row>
    <row r="13" spans="1:27" s="10" customFormat="1" x14ac:dyDescent="0.4">
      <c r="A13" s="11"/>
      <c r="B13" s="12"/>
      <c r="C13" s="158">
        <f t="shared" si="0"/>
        <v>10</v>
      </c>
      <c r="D13" s="148" t="s">
        <v>127</v>
      </c>
      <c r="E13" s="148" t="s">
        <v>128</v>
      </c>
      <c r="F13" s="148">
        <v>1</v>
      </c>
      <c r="G13" s="155">
        <v>10</v>
      </c>
      <c r="H13" s="148"/>
      <c r="I13" s="154"/>
      <c r="J13" s="154"/>
      <c r="K13" s="15"/>
      <c r="L13" s="15"/>
      <c r="M13" s="14"/>
      <c r="N13" s="14"/>
      <c r="O13" s="14"/>
      <c r="P13" s="148" t="s">
        <v>643</v>
      </c>
      <c r="Q13" s="43"/>
      <c r="R13" s="153"/>
      <c r="S13" s="154"/>
      <c r="T13" s="19"/>
      <c r="U13" s="20"/>
      <c r="V13" s="20"/>
      <c r="W13" s="20"/>
      <c r="X13" s="7"/>
      <c r="Y13" s="20"/>
      <c r="Z13" s="21"/>
    </row>
    <row r="14" spans="1:27" s="10" customFormat="1" x14ac:dyDescent="0.4">
      <c r="A14" s="11"/>
      <c r="B14" s="12"/>
      <c r="C14" s="158">
        <f t="shared" si="0"/>
        <v>11</v>
      </c>
      <c r="D14" s="148" t="s">
        <v>646</v>
      </c>
      <c r="E14" s="148" t="s">
        <v>645</v>
      </c>
      <c r="F14" s="148"/>
      <c r="G14" s="155">
        <v>10</v>
      </c>
      <c r="H14" s="148"/>
      <c r="I14" s="154"/>
      <c r="J14" s="154"/>
      <c r="K14" s="15"/>
      <c r="L14" s="15"/>
      <c r="M14" s="14"/>
      <c r="N14" s="14"/>
      <c r="O14" s="14"/>
      <c r="P14" s="148" t="s">
        <v>647</v>
      </c>
      <c r="Q14" s="43"/>
      <c r="R14" s="153"/>
      <c r="S14" s="154"/>
      <c r="T14" s="19"/>
      <c r="U14" s="20"/>
      <c r="V14" s="20"/>
      <c r="W14" s="20"/>
      <c r="X14" s="7"/>
      <c r="Y14" s="20"/>
      <c r="Z14" s="21"/>
    </row>
    <row r="15" spans="1:27" s="10" customFormat="1" x14ac:dyDescent="0.4">
      <c r="A15" s="11"/>
      <c r="B15" s="12"/>
      <c r="C15" s="158">
        <f t="shared" si="0"/>
        <v>12</v>
      </c>
      <c r="D15" s="148" t="s">
        <v>473</v>
      </c>
      <c r="E15" s="148" t="s">
        <v>470</v>
      </c>
      <c r="F15" s="148"/>
      <c r="G15" s="155"/>
      <c r="H15" s="148"/>
      <c r="I15" s="154"/>
      <c r="J15" s="154"/>
      <c r="K15" s="15"/>
      <c r="L15" s="15"/>
      <c r="M15" s="14"/>
      <c r="N15" s="14"/>
      <c r="O15" s="14"/>
      <c r="P15" s="148" t="s">
        <v>681</v>
      </c>
      <c r="Q15" s="43"/>
      <c r="R15" s="153"/>
      <c r="S15" s="154"/>
      <c r="T15" s="19"/>
      <c r="U15" s="20"/>
      <c r="V15" s="20"/>
      <c r="W15" s="20"/>
      <c r="X15" s="7"/>
      <c r="Y15" s="20"/>
      <c r="Z15" s="21"/>
    </row>
    <row r="16" spans="1:27" s="10" customFormat="1" ht="31.5" customHeight="1" x14ac:dyDescent="0.4">
      <c r="A16" s="11"/>
      <c r="B16" s="12"/>
      <c r="C16" s="158">
        <f t="shared" si="0"/>
        <v>13</v>
      </c>
      <c r="D16" s="148" t="s">
        <v>648</v>
      </c>
      <c r="E16" s="148" t="s">
        <v>649</v>
      </c>
      <c r="F16" s="148"/>
      <c r="G16" s="155">
        <v>10</v>
      </c>
      <c r="H16" s="148"/>
      <c r="I16" s="154"/>
      <c r="J16" s="154"/>
      <c r="K16" s="15"/>
      <c r="L16" s="15"/>
      <c r="M16" s="14"/>
      <c r="N16" s="14"/>
      <c r="O16" s="14"/>
      <c r="P16" s="148" t="s">
        <v>652</v>
      </c>
      <c r="Q16" s="43"/>
      <c r="R16" s="153"/>
      <c r="S16" s="154"/>
      <c r="T16" s="19"/>
      <c r="U16" s="20"/>
      <c r="V16" s="20"/>
      <c r="W16" s="20"/>
      <c r="X16" s="7"/>
      <c r="Y16" s="20"/>
      <c r="Z16" s="21"/>
    </row>
    <row r="17" spans="1:26" s="10" customFormat="1" x14ac:dyDescent="0.4">
      <c r="A17" s="11"/>
      <c r="B17" s="12"/>
      <c r="C17" s="158">
        <f t="shared" si="0"/>
        <v>14</v>
      </c>
      <c r="D17" s="148" t="s">
        <v>658</v>
      </c>
      <c r="E17" s="148" t="s">
        <v>649</v>
      </c>
      <c r="F17" s="148"/>
      <c r="G17" s="155">
        <v>10</v>
      </c>
      <c r="H17" s="148"/>
      <c r="I17" s="154"/>
      <c r="J17" s="154"/>
      <c r="K17" s="15"/>
      <c r="L17" s="15"/>
      <c r="M17" s="14"/>
      <c r="N17" s="14"/>
      <c r="O17" s="14"/>
      <c r="P17" s="148" t="s">
        <v>659</v>
      </c>
      <c r="Q17" s="43"/>
      <c r="R17" s="153"/>
      <c r="S17" s="154"/>
      <c r="T17" s="19"/>
      <c r="U17" s="20"/>
      <c r="V17" s="20"/>
      <c r="W17" s="20"/>
      <c r="X17" s="7"/>
      <c r="Y17" s="20"/>
      <c r="Z17" s="21"/>
    </row>
    <row r="18" spans="1:26" s="10" customFormat="1" x14ac:dyDescent="0.4">
      <c r="A18" s="11"/>
      <c r="B18" s="12"/>
      <c r="C18" s="158">
        <f t="shared" si="0"/>
        <v>15</v>
      </c>
      <c r="D18" s="148" t="s">
        <v>660</v>
      </c>
      <c r="E18" s="148" t="s">
        <v>649</v>
      </c>
      <c r="F18" s="148"/>
      <c r="G18" s="155">
        <v>10</v>
      </c>
      <c r="H18" s="148"/>
      <c r="I18" s="154"/>
      <c r="J18" s="154"/>
      <c r="K18" s="15"/>
      <c r="L18" s="15"/>
      <c r="M18" s="14"/>
      <c r="N18" s="14"/>
      <c r="O18" s="14"/>
      <c r="P18" s="148" t="s">
        <v>661</v>
      </c>
      <c r="Q18" s="43"/>
      <c r="R18" s="153"/>
      <c r="S18" s="154"/>
      <c r="T18" s="19"/>
      <c r="U18" s="20"/>
      <c r="V18" s="20"/>
      <c r="W18" s="20"/>
      <c r="X18" s="7"/>
      <c r="Y18" s="20"/>
      <c r="Z18" s="21"/>
    </row>
    <row r="19" spans="1:26" s="10" customFormat="1" x14ac:dyDescent="0.4">
      <c r="A19" s="11"/>
      <c r="B19" s="12"/>
      <c r="C19" s="158">
        <f t="shared" si="0"/>
        <v>16</v>
      </c>
      <c r="D19" s="148" t="s">
        <v>662</v>
      </c>
      <c r="E19" s="148" t="s">
        <v>663</v>
      </c>
      <c r="F19" s="148"/>
      <c r="G19" s="155">
        <v>10</v>
      </c>
      <c r="H19" s="148"/>
      <c r="I19" s="154"/>
      <c r="J19" s="154"/>
      <c r="K19" s="15"/>
      <c r="L19" s="15"/>
      <c r="M19" s="14"/>
      <c r="N19" s="14"/>
      <c r="O19" s="14"/>
      <c r="P19" s="148" t="s">
        <v>664</v>
      </c>
      <c r="Q19" s="43"/>
      <c r="R19" s="153"/>
      <c r="S19" s="154"/>
      <c r="T19" s="19"/>
      <c r="U19" s="20"/>
      <c r="V19" s="20"/>
      <c r="W19" s="20"/>
      <c r="X19" s="7"/>
      <c r="Y19" s="20"/>
      <c r="Z19" s="21"/>
    </row>
    <row r="20" spans="1:26" s="10" customFormat="1" x14ac:dyDescent="0.4">
      <c r="A20" s="11"/>
      <c r="B20" s="12"/>
      <c r="C20" s="158">
        <f t="shared" si="0"/>
        <v>17</v>
      </c>
      <c r="D20" s="148" t="s">
        <v>34</v>
      </c>
      <c r="E20" s="148" t="s">
        <v>35</v>
      </c>
      <c r="F20" s="148"/>
      <c r="G20" s="155">
        <v>10</v>
      </c>
      <c r="H20" s="148"/>
      <c r="I20" s="154"/>
      <c r="J20" s="154"/>
      <c r="K20" s="15"/>
      <c r="L20" s="15"/>
      <c r="M20" s="14"/>
      <c r="N20" s="14"/>
      <c r="O20" s="14"/>
      <c r="P20" s="148" t="s">
        <v>665</v>
      </c>
      <c r="Q20" s="43"/>
      <c r="R20" s="153"/>
      <c r="S20" s="154"/>
      <c r="T20" s="19"/>
      <c r="U20" s="20"/>
      <c r="V20" s="20"/>
      <c r="W20" s="20"/>
      <c r="X20" s="7"/>
      <c r="Y20" s="20"/>
      <c r="Z20" s="21"/>
    </row>
    <row r="21" spans="1:26" s="10" customFormat="1" x14ac:dyDescent="0.4">
      <c r="A21" s="11"/>
      <c r="B21" s="12"/>
      <c r="C21" s="158">
        <f t="shared" si="0"/>
        <v>18</v>
      </c>
      <c r="D21" s="148" t="s">
        <v>602</v>
      </c>
      <c r="E21" s="148" t="s">
        <v>667</v>
      </c>
      <c r="F21" s="148"/>
      <c r="G21" s="155">
        <v>10</v>
      </c>
      <c r="H21" s="148"/>
      <c r="I21" s="154"/>
      <c r="J21" s="154"/>
      <c r="K21" s="15"/>
      <c r="L21" s="15"/>
      <c r="M21" s="14"/>
      <c r="N21" s="14"/>
      <c r="O21" s="14"/>
      <c r="P21" s="148" t="s">
        <v>605</v>
      </c>
      <c r="Q21" s="43"/>
      <c r="R21" s="153"/>
      <c r="S21" s="154"/>
      <c r="T21" s="19"/>
      <c r="U21" s="20"/>
      <c r="V21" s="20"/>
      <c r="W21" s="20"/>
      <c r="X21" s="7"/>
      <c r="Y21" s="20"/>
      <c r="Z21" s="21"/>
    </row>
    <row r="22" spans="1:26" s="10" customFormat="1" x14ac:dyDescent="0.4">
      <c r="A22" s="11"/>
      <c r="B22" s="12"/>
      <c r="C22" s="158">
        <f t="shared" si="0"/>
        <v>19</v>
      </c>
      <c r="D22" s="148" t="s">
        <v>668</v>
      </c>
      <c r="E22" s="148" t="s">
        <v>36</v>
      </c>
      <c r="F22" s="148"/>
      <c r="G22" s="155">
        <v>10</v>
      </c>
      <c r="H22" s="148" t="s">
        <v>37</v>
      </c>
      <c r="I22" s="154"/>
      <c r="J22" s="154"/>
      <c r="K22" s="15"/>
      <c r="L22" s="15"/>
      <c r="M22" s="14"/>
      <c r="N22" s="14"/>
      <c r="O22" s="14"/>
      <c r="P22" s="148"/>
      <c r="Q22" s="43"/>
      <c r="R22" s="153"/>
      <c r="S22" s="154"/>
      <c r="T22" s="19"/>
      <c r="U22" s="20"/>
      <c r="V22" s="20"/>
      <c r="W22" s="20"/>
      <c r="X22" s="7"/>
      <c r="Y22" s="20"/>
      <c r="Z22" s="21"/>
    </row>
    <row r="23" spans="1:26" s="10" customFormat="1" x14ac:dyDescent="0.4">
      <c r="A23" s="11"/>
      <c r="B23" s="12"/>
      <c r="C23" s="158">
        <f t="shared" si="0"/>
        <v>20</v>
      </c>
      <c r="D23" s="148" t="s">
        <v>669</v>
      </c>
      <c r="E23" s="148" t="s">
        <v>670</v>
      </c>
      <c r="F23" s="148"/>
      <c r="G23" s="155">
        <v>10</v>
      </c>
      <c r="H23" s="148" t="s">
        <v>680</v>
      </c>
      <c r="I23" s="154"/>
      <c r="J23" s="154"/>
      <c r="K23" s="15"/>
      <c r="L23" s="15"/>
      <c r="M23" s="14"/>
      <c r="N23" s="14"/>
      <c r="O23" s="14"/>
      <c r="P23" s="148" t="s">
        <v>671</v>
      </c>
      <c r="Q23" s="43"/>
      <c r="R23" s="153" t="s">
        <v>672</v>
      </c>
      <c r="S23" s="154"/>
      <c r="T23" s="19"/>
      <c r="U23" s="20"/>
      <c r="V23" s="20"/>
      <c r="W23" s="20"/>
      <c r="X23" s="7"/>
      <c r="Y23" s="20"/>
      <c r="Z23" s="21"/>
    </row>
    <row r="24" spans="1:26" s="10" customFormat="1" x14ac:dyDescent="0.4">
      <c r="A24" s="11"/>
      <c r="B24" s="12"/>
      <c r="C24" s="158">
        <f t="shared" si="0"/>
        <v>21</v>
      </c>
      <c r="D24" s="148" t="s">
        <v>682</v>
      </c>
      <c r="E24" s="148" t="s">
        <v>683</v>
      </c>
      <c r="F24" s="148"/>
      <c r="G24" s="155">
        <v>10</v>
      </c>
      <c r="H24" s="148" t="s">
        <v>684</v>
      </c>
      <c r="I24" s="154"/>
      <c r="J24" s="154"/>
      <c r="K24" s="15"/>
      <c r="L24" s="15"/>
      <c r="M24" s="14"/>
      <c r="N24" s="14"/>
      <c r="O24" s="14"/>
      <c r="P24" s="148" t="s">
        <v>685</v>
      </c>
      <c r="Q24" s="43"/>
      <c r="R24" s="153"/>
      <c r="S24" s="154"/>
      <c r="T24" s="19"/>
      <c r="U24" s="20"/>
      <c r="V24" s="20"/>
      <c r="W24" s="20"/>
      <c r="X24" s="7"/>
      <c r="Y24" s="20"/>
      <c r="Z24" s="21"/>
    </row>
    <row r="25" spans="1:26" s="10" customFormat="1" x14ac:dyDescent="0.4">
      <c r="A25" s="11"/>
      <c r="B25" s="12"/>
      <c r="C25" s="158">
        <f t="shared" si="0"/>
        <v>22</v>
      </c>
      <c r="D25" s="148" t="s">
        <v>628</v>
      </c>
      <c r="E25" s="148" t="s">
        <v>629</v>
      </c>
      <c r="F25" s="148"/>
      <c r="G25" s="155">
        <v>10</v>
      </c>
      <c r="H25" s="148"/>
      <c r="I25" s="154"/>
      <c r="J25" s="154"/>
      <c r="K25" s="15"/>
      <c r="L25" s="15"/>
      <c r="M25" s="14"/>
      <c r="N25" s="14"/>
      <c r="O25" s="14"/>
      <c r="P25" s="148" t="s">
        <v>666</v>
      </c>
      <c r="Q25" s="43"/>
      <c r="R25" s="153"/>
      <c r="S25" s="154"/>
      <c r="T25" s="19"/>
      <c r="U25" s="20"/>
      <c r="V25" s="20"/>
      <c r="W25" s="20"/>
      <c r="X25" s="7"/>
      <c r="Y25" s="20"/>
      <c r="Z25" s="21"/>
    </row>
    <row r="26" spans="1:26" s="10" customFormat="1" x14ac:dyDescent="0.4">
      <c r="A26" s="11"/>
      <c r="B26" s="12"/>
      <c r="C26" s="158">
        <f t="shared" si="0"/>
        <v>23</v>
      </c>
      <c r="D26" s="148"/>
      <c r="E26" s="148"/>
      <c r="F26" s="148"/>
      <c r="G26" s="155"/>
      <c r="H26" s="148"/>
      <c r="I26" s="154"/>
      <c r="J26" s="154"/>
      <c r="K26" s="15"/>
      <c r="L26" s="15"/>
      <c r="M26" s="14"/>
      <c r="N26" s="14"/>
      <c r="O26" s="14"/>
      <c r="P26" s="148"/>
      <c r="Q26" s="43"/>
      <c r="R26" s="153"/>
      <c r="S26" s="154"/>
      <c r="T26" s="19"/>
      <c r="U26" s="20"/>
      <c r="V26" s="20"/>
      <c r="W26" s="20"/>
      <c r="X26" s="7"/>
      <c r="Y26" s="20"/>
      <c r="Z26" s="21"/>
    </row>
    <row r="27" spans="1:26" s="10" customFormat="1" x14ac:dyDescent="0.4">
      <c r="A27" s="11" t="s">
        <v>604</v>
      </c>
      <c r="B27" s="12"/>
      <c r="C27" s="158"/>
      <c r="D27" s="148"/>
      <c r="E27" s="148"/>
      <c r="F27" s="148"/>
      <c r="G27" s="155">
        <v>20</v>
      </c>
      <c r="H27" s="148" t="s">
        <v>686</v>
      </c>
      <c r="I27" s="154"/>
      <c r="J27" s="154"/>
      <c r="K27" s="15"/>
      <c r="L27" s="15"/>
      <c r="M27" s="14"/>
      <c r="N27" s="14"/>
      <c r="O27" s="14"/>
      <c r="P27" s="148"/>
      <c r="Q27" s="43"/>
      <c r="R27" s="153"/>
      <c r="S27" s="154"/>
      <c r="T27" s="19"/>
      <c r="U27" s="20"/>
      <c r="V27" s="20"/>
      <c r="W27" s="20"/>
      <c r="X27" s="7"/>
      <c r="Y27" s="20"/>
      <c r="Z27" s="21"/>
    </row>
    <row r="28" spans="1:26" s="10" customFormat="1" x14ac:dyDescent="0.4">
      <c r="A28" s="11"/>
      <c r="B28" s="12"/>
      <c r="C28" s="158"/>
      <c r="D28" s="148"/>
      <c r="E28" s="148"/>
      <c r="F28" s="148"/>
      <c r="G28" s="155">
        <v>20</v>
      </c>
      <c r="H28" s="148" t="s">
        <v>689</v>
      </c>
      <c r="I28" s="154"/>
      <c r="J28" s="154"/>
      <c r="K28" s="15"/>
      <c r="L28" s="15"/>
      <c r="M28" s="14"/>
      <c r="N28" s="14"/>
      <c r="O28" s="14"/>
      <c r="P28" s="148" t="s">
        <v>140</v>
      </c>
      <c r="Q28" s="43"/>
      <c r="R28" s="153"/>
      <c r="S28" s="154"/>
      <c r="T28" s="19"/>
      <c r="U28" s="20"/>
      <c r="V28" s="20"/>
      <c r="W28" s="20"/>
      <c r="X28" s="7"/>
      <c r="Y28" s="20"/>
      <c r="Z28" s="21"/>
    </row>
    <row r="29" spans="1:26" s="10" customFormat="1" x14ac:dyDescent="0.4">
      <c r="A29" s="11"/>
      <c r="B29" s="12"/>
      <c r="C29" s="157"/>
      <c r="D29" s="148" t="s">
        <v>653</v>
      </c>
      <c r="E29" s="148">
        <f>COUNTA(E4:E28)</f>
        <v>22</v>
      </c>
      <c r="F29" s="148">
        <f>SUBTOTAL(9,F4:F28)</f>
        <v>10</v>
      </c>
      <c r="G29" s="155">
        <f>SUBTOTAL(9,G4:G28)</f>
        <v>250</v>
      </c>
      <c r="H29" s="148"/>
      <c r="I29" s="154"/>
      <c r="J29" s="154"/>
      <c r="K29" s="15"/>
      <c r="L29" s="15"/>
      <c r="M29" s="14"/>
      <c r="N29" s="14"/>
      <c r="O29" s="14"/>
      <c r="P29" s="148"/>
      <c r="Q29" s="43"/>
      <c r="R29" s="153"/>
      <c r="S29" s="154"/>
      <c r="T29" s="19"/>
      <c r="U29" s="20"/>
      <c r="V29" s="20"/>
      <c r="W29" s="20"/>
      <c r="X29" s="7"/>
      <c r="Y29" s="20"/>
      <c r="Z29" s="21"/>
    </row>
    <row r="30" spans="1:26" s="10" customFormat="1" ht="58.5" customHeight="1" x14ac:dyDescent="0.4">
      <c r="A30" s="11"/>
      <c r="B30" s="12"/>
      <c r="C30" s="157"/>
      <c r="D30" s="175" t="s">
        <v>651</v>
      </c>
      <c r="E30" s="175"/>
      <c r="F30" s="175"/>
      <c r="G30" s="175"/>
      <c r="H30" s="175"/>
      <c r="I30" s="154"/>
      <c r="J30" s="154"/>
      <c r="K30" s="15"/>
      <c r="L30" s="15"/>
      <c r="M30" s="14"/>
      <c r="N30" s="14"/>
      <c r="O30" s="14"/>
      <c r="P30" s="148"/>
      <c r="Q30" s="43"/>
      <c r="R30" s="153"/>
      <c r="S30" s="154"/>
      <c r="T30" s="19"/>
      <c r="U30" s="20"/>
      <c r="V30" s="20"/>
      <c r="W30" s="20"/>
      <c r="X30" s="7"/>
      <c r="Y30" s="20"/>
      <c r="Z30" s="21"/>
    </row>
    <row r="31" spans="1:26" s="10" customFormat="1" ht="31.5" customHeight="1" x14ac:dyDescent="0.4">
      <c r="A31" s="11"/>
      <c r="B31" s="12"/>
      <c r="C31" s="157">
        <v>1</v>
      </c>
      <c r="D31" s="148" t="s">
        <v>654</v>
      </c>
      <c r="E31" s="148" t="s">
        <v>655</v>
      </c>
      <c r="F31" s="147"/>
      <c r="G31" s="147"/>
      <c r="H31" s="147"/>
      <c r="I31" s="154"/>
      <c r="J31" s="154"/>
      <c r="K31" s="15"/>
      <c r="L31" s="15"/>
      <c r="M31" s="14"/>
      <c r="N31" s="14"/>
      <c r="O31" s="14"/>
      <c r="P31" s="148" t="s">
        <v>656</v>
      </c>
      <c r="Q31" s="43"/>
      <c r="R31" s="153"/>
      <c r="S31" s="154"/>
      <c r="T31" s="19"/>
      <c r="U31" s="20"/>
      <c r="V31" s="20"/>
      <c r="W31" s="20"/>
      <c r="X31" s="7"/>
      <c r="Y31" s="20"/>
      <c r="Z31" s="21"/>
    </row>
    <row r="32" spans="1:26" s="10" customFormat="1" ht="31.5" customHeight="1" x14ac:dyDescent="0.4">
      <c r="A32" s="11"/>
      <c r="B32" s="12"/>
      <c r="C32" s="157">
        <f>+C31+1</f>
        <v>2</v>
      </c>
      <c r="D32" s="161"/>
      <c r="E32" s="162">
        <v>1</v>
      </c>
      <c r="F32" s="147"/>
      <c r="G32" s="147"/>
      <c r="H32" s="147"/>
      <c r="I32" s="154"/>
      <c r="J32" s="154"/>
      <c r="K32" s="15"/>
      <c r="L32" s="15"/>
      <c r="M32" s="14"/>
      <c r="N32" s="14"/>
      <c r="O32" s="14"/>
      <c r="P32" s="148"/>
      <c r="Q32" s="43"/>
      <c r="R32" s="153"/>
      <c r="S32" s="154"/>
      <c r="T32" s="19"/>
      <c r="U32" s="20"/>
      <c r="V32" s="20"/>
      <c r="W32" s="20"/>
      <c r="X32" s="7"/>
      <c r="Y32" s="20"/>
      <c r="Z32" s="21"/>
    </row>
    <row r="33" spans="1:26" s="10" customFormat="1" ht="31.5" customHeight="1" x14ac:dyDescent="0.4">
      <c r="A33" s="11"/>
      <c r="B33" s="12"/>
      <c r="C33" s="157">
        <f t="shared" ref="C33:C54" si="1">+C32+1</f>
        <v>3</v>
      </c>
      <c r="D33" s="148"/>
      <c r="E33" s="162">
        <v>1</v>
      </c>
      <c r="F33" s="147"/>
      <c r="G33" s="147"/>
      <c r="H33" s="147"/>
      <c r="I33" s="154"/>
      <c r="J33" s="154"/>
      <c r="K33" s="15"/>
      <c r="L33" s="15"/>
      <c r="M33" s="14"/>
      <c r="N33" s="14"/>
      <c r="O33" s="14"/>
      <c r="P33" s="148"/>
      <c r="Q33" s="43"/>
      <c r="R33" s="153"/>
      <c r="S33" s="154"/>
      <c r="T33" s="19"/>
      <c r="U33" s="20"/>
      <c r="V33" s="20"/>
      <c r="W33" s="20"/>
      <c r="X33" s="7"/>
      <c r="Y33" s="20"/>
      <c r="Z33" s="21"/>
    </row>
    <row r="34" spans="1:26" s="10" customFormat="1" ht="31.5" customHeight="1" x14ac:dyDescent="0.4">
      <c r="A34" s="11"/>
      <c r="B34" s="12"/>
      <c r="C34" s="157">
        <f t="shared" si="1"/>
        <v>4</v>
      </c>
      <c r="D34" s="148"/>
      <c r="E34" s="162">
        <v>1</v>
      </c>
      <c r="F34" s="147"/>
      <c r="G34" s="147"/>
      <c r="H34" s="147"/>
      <c r="I34" s="154"/>
      <c r="J34" s="154"/>
      <c r="K34" s="15"/>
      <c r="L34" s="15"/>
      <c r="M34" s="14"/>
      <c r="N34" s="14"/>
      <c r="O34" s="14"/>
      <c r="P34" s="148"/>
      <c r="Q34" s="43"/>
      <c r="R34" s="153"/>
      <c r="S34" s="154"/>
      <c r="T34" s="19"/>
      <c r="U34" s="20"/>
      <c r="V34" s="20"/>
      <c r="W34" s="20"/>
      <c r="X34" s="7"/>
      <c r="Y34" s="20"/>
      <c r="Z34" s="21"/>
    </row>
    <row r="35" spans="1:26" s="10" customFormat="1" ht="31.5" customHeight="1" x14ac:dyDescent="0.4">
      <c r="A35" s="11"/>
      <c r="B35" s="12"/>
      <c r="C35" s="157">
        <f t="shared" si="1"/>
        <v>5</v>
      </c>
      <c r="D35" s="148"/>
      <c r="E35" s="162">
        <v>1</v>
      </c>
      <c r="F35" s="147"/>
      <c r="G35" s="147"/>
      <c r="H35" s="147"/>
      <c r="I35" s="154"/>
      <c r="J35" s="154"/>
      <c r="K35" s="15"/>
      <c r="L35" s="15"/>
      <c r="M35" s="14"/>
      <c r="N35" s="14"/>
      <c r="O35" s="14"/>
      <c r="P35" s="148"/>
      <c r="Q35" s="43"/>
      <c r="R35" s="153"/>
      <c r="S35" s="154"/>
      <c r="T35" s="19"/>
      <c r="U35" s="20"/>
      <c r="V35" s="20"/>
      <c r="W35" s="20"/>
      <c r="X35" s="7"/>
      <c r="Y35" s="20"/>
      <c r="Z35" s="21"/>
    </row>
    <row r="36" spans="1:26" s="10" customFormat="1" ht="31.5" customHeight="1" x14ac:dyDescent="0.4">
      <c r="A36" s="11"/>
      <c r="B36" s="12"/>
      <c r="C36" s="157">
        <f t="shared" si="1"/>
        <v>6</v>
      </c>
      <c r="D36" s="148"/>
      <c r="E36" s="162">
        <v>1</v>
      </c>
      <c r="F36" s="147"/>
      <c r="G36" s="147"/>
      <c r="H36" s="147"/>
      <c r="I36" s="154"/>
      <c r="J36" s="154"/>
      <c r="K36" s="15"/>
      <c r="L36" s="15"/>
      <c r="M36" s="14"/>
      <c r="N36" s="14"/>
      <c r="O36" s="14"/>
      <c r="P36" s="148"/>
      <c r="Q36" s="43"/>
      <c r="R36" s="153"/>
      <c r="S36" s="154"/>
      <c r="T36" s="19"/>
      <c r="U36" s="20"/>
      <c r="V36" s="20"/>
      <c r="W36" s="20"/>
      <c r="X36" s="7"/>
      <c r="Y36" s="20"/>
      <c r="Z36" s="21"/>
    </row>
    <row r="37" spans="1:26" s="10" customFormat="1" ht="31.5" customHeight="1" x14ac:dyDescent="0.4">
      <c r="A37" s="11"/>
      <c r="B37" s="12"/>
      <c r="C37" s="157">
        <f t="shared" si="1"/>
        <v>7</v>
      </c>
      <c r="D37" s="148"/>
      <c r="E37" s="162">
        <v>1</v>
      </c>
      <c r="F37" s="147"/>
      <c r="G37" s="147"/>
      <c r="H37" s="147"/>
      <c r="I37" s="154"/>
      <c r="J37" s="154"/>
      <c r="K37" s="15"/>
      <c r="L37" s="15"/>
      <c r="M37" s="14"/>
      <c r="N37" s="14"/>
      <c r="O37" s="14"/>
      <c r="P37" s="148"/>
      <c r="Q37" s="43" t="s">
        <v>604</v>
      </c>
      <c r="R37" s="153"/>
      <c r="S37" s="154"/>
      <c r="T37" s="19"/>
      <c r="U37" s="20"/>
      <c r="V37" s="20"/>
      <c r="W37" s="20"/>
      <c r="X37" s="7"/>
      <c r="Y37" s="20"/>
      <c r="Z37" s="21"/>
    </row>
    <row r="38" spans="1:26" s="10" customFormat="1" ht="31.5" customHeight="1" x14ac:dyDescent="0.4">
      <c r="A38" s="11"/>
      <c r="B38" s="12"/>
      <c r="C38" s="157">
        <f t="shared" si="1"/>
        <v>8</v>
      </c>
      <c r="D38" s="148"/>
      <c r="E38" s="162">
        <v>1</v>
      </c>
      <c r="F38" s="147"/>
      <c r="G38" s="147"/>
      <c r="H38" s="147"/>
      <c r="I38" s="154"/>
      <c r="J38" s="154"/>
      <c r="K38" s="15"/>
      <c r="L38" s="15"/>
      <c r="M38" s="14"/>
      <c r="N38" s="14"/>
      <c r="O38" s="14"/>
      <c r="P38" s="148"/>
      <c r="Q38" s="43"/>
      <c r="R38" s="153"/>
      <c r="S38" s="154"/>
      <c r="T38" s="19"/>
      <c r="U38" s="20"/>
      <c r="V38" s="20"/>
      <c r="W38" s="20"/>
      <c r="X38" s="7"/>
      <c r="Y38" s="20"/>
      <c r="Z38" s="21"/>
    </row>
    <row r="39" spans="1:26" s="10" customFormat="1" ht="31.5" customHeight="1" x14ac:dyDescent="0.4">
      <c r="A39" s="11"/>
      <c r="B39" s="12"/>
      <c r="C39" s="157">
        <f t="shared" si="1"/>
        <v>9</v>
      </c>
      <c r="D39" s="148"/>
      <c r="E39" s="162">
        <v>1</v>
      </c>
      <c r="F39" s="147"/>
      <c r="G39" s="147"/>
      <c r="H39" s="147"/>
      <c r="I39" s="154"/>
      <c r="J39" s="154"/>
      <c r="K39" s="15"/>
      <c r="L39" s="15"/>
      <c r="M39" s="14"/>
      <c r="N39" s="14"/>
      <c r="O39" s="14"/>
      <c r="P39" s="148"/>
      <c r="Q39" s="43"/>
      <c r="R39" s="153"/>
      <c r="S39" s="154"/>
      <c r="T39" s="19"/>
      <c r="U39" s="20"/>
      <c r="V39" s="20"/>
      <c r="W39" s="20"/>
      <c r="X39" s="7"/>
      <c r="Y39" s="20"/>
      <c r="Z39" s="21"/>
    </row>
    <row r="40" spans="1:26" s="10" customFormat="1" ht="31.5" customHeight="1" x14ac:dyDescent="0.4">
      <c r="A40" s="11"/>
      <c r="B40" s="12"/>
      <c r="C40" s="157">
        <f t="shared" si="1"/>
        <v>10</v>
      </c>
      <c r="D40" s="148"/>
      <c r="E40" s="162">
        <v>1</v>
      </c>
      <c r="F40" s="147"/>
      <c r="G40" s="147"/>
      <c r="H40" s="147"/>
      <c r="I40" s="154"/>
      <c r="J40" s="154"/>
      <c r="K40" s="15"/>
      <c r="L40" s="15"/>
      <c r="M40" s="14"/>
      <c r="N40" s="14"/>
      <c r="O40" s="14"/>
      <c r="P40" s="148"/>
      <c r="Q40" s="43"/>
      <c r="R40" s="153"/>
      <c r="S40" s="154"/>
      <c r="T40" s="19"/>
      <c r="U40" s="20"/>
      <c r="V40" s="20"/>
      <c r="W40" s="20"/>
      <c r="X40" s="7"/>
      <c r="Y40" s="20"/>
      <c r="Z40" s="21"/>
    </row>
    <row r="41" spans="1:26" s="10" customFormat="1" ht="31.5" customHeight="1" x14ac:dyDescent="0.4">
      <c r="A41" s="11"/>
      <c r="B41" s="12"/>
      <c r="C41" s="157">
        <f t="shared" si="1"/>
        <v>11</v>
      </c>
      <c r="D41" s="148"/>
      <c r="E41" s="162">
        <v>1</v>
      </c>
      <c r="F41" s="147"/>
      <c r="G41" s="147"/>
      <c r="H41" s="147"/>
      <c r="I41" s="154"/>
      <c r="J41" s="154"/>
      <c r="K41" s="15"/>
      <c r="L41" s="15"/>
      <c r="M41" s="14"/>
      <c r="N41" s="14"/>
      <c r="O41" s="14"/>
      <c r="P41" s="148"/>
      <c r="Q41" s="43"/>
      <c r="R41" s="153"/>
      <c r="S41" s="154"/>
      <c r="T41" s="19"/>
      <c r="U41" s="20"/>
      <c r="V41" s="20"/>
      <c r="W41" s="20"/>
      <c r="X41" s="7"/>
      <c r="Y41" s="20"/>
      <c r="Z41" s="21"/>
    </row>
    <row r="42" spans="1:26" s="10" customFormat="1" ht="31.5" customHeight="1" x14ac:dyDescent="0.4">
      <c r="A42" s="11"/>
      <c r="B42" s="12"/>
      <c r="C42" s="157">
        <f t="shared" si="1"/>
        <v>12</v>
      </c>
      <c r="D42" s="148"/>
      <c r="E42" s="162">
        <v>1</v>
      </c>
      <c r="F42" s="147"/>
      <c r="G42" s="147"/>
      <c r="H42" s="147"/>
      <c r="I42" s="154"/>
      <c r="J42" s="154"/>
      <c r="K42" s="15"/>
      <c r="L42" s="15"/>
      <c r="M42" s="14"/>
      <c r="N42" s="14"/>
      <c r="O42" s="14"/>
      <c r="P42" s="148"/>
      <c r="Q42" s="43"/>
      <c r="R42" s="153"/>
      <c r="S42" s="154"/>
      <c r="T42" s="19"/>
      <c r="U42" s="20"/>
      <c r="V42" s="20"/>
      <c r="W42" s="20"/>
      <c r="X42" s="7"/>
      <c r="Y42" s="20"/>
      <c r="Z42" s="21"/>
    </row>
    <row r="43" spans="1:26" s="10" customFormat="1" ht="31.5" customHeight="1" x14ac:dyDescent="0.4">
      <c r="A43" s="11"/>
      <c r="B43" s="12"/>
      <c r="C43" s="157">
        <f t="shared" si="1"/>
        <v>13</v>
      </c>
      <c r="D43" s="148"/>
      <c r="E43" s="162">
        <v>1</v>
      </c>
      <c r="F43" s="147"/>
      <c r="G43" s="147"/>
      <c r="H43" s="147"/>
      <c r="I43" s="154"/>
      <c r="J43" s="154"/>
      <c r="K43" s="15"/>
      <c r="L43" s="15"/>
      <c r="M43" s="14"/>
      <c r="N43" s="14"/>
      <c r="O43" s="14"/>
      <c r="P43" s="148"/>
      <c r="Q43" s="43"/>
      <c r="R43" s="153"/>
      <c r="S43" s="154"/>
      <c r="T43" s="19"/>
      <c r="U43" s="20"/>
      <c r="V43" s="20"/>
      <c r="W43" s="20"/>
      <c r="X43" s="7"/>
      <c r="Y43" s="20"/>
      <c r="Z43" s="21"/>
    </row>
    <row r="44" spans="1:26" s="10" customFormat="1" ht="31.5" customHeight="1" x14ac:dyDescent="0.4">
      <c r="A44" s="11"/>
      <c r="B44" s="12"/>
      <c r="C44" s="157">
        <f t="shared" si="1"/>
        <v>14</v>
      </c>
      <c r="D44" s="148"/>
      <c r="E44" s="162">
        <v>1</v>
      </c>
      <c r="F44" s="147"/>
      <c r="G44" s="147"/>
      <c r="H44" s="147"/>
      <c r="I44" s="154"/>
      <c r="J44" s="154"/>
      <c r="K44" s="15"/>
      <c r="L44" s="15"/>
      <c r="M44" s="14"/>
      <c r="N44" s="14"/>
      <c r="O44" s="14"/>
      <c r="P44" s="148"/>
      <c r="Q44" s="43"/>
      <c r="R44" s="153"/>
      <c r="S44" s="154"/>
      <c r="T44" s="19"/>
      <c r="U44" s="20"/>
      <c r="V44" s="20"/>
      <c r="W44" s="20"/>
      <c r="X44" s="7"/>
      <c r="Y44" s="20"/>
      <c r="Z44" s="21"/>
    </row>
    <row r="45" spans="1:26" s="10" customFormat="1" ht="31.5" customHeight="1" x14ac:dyDescent="0.4">
      <c r="A45" s="11"/>
      <c r="B45" s="12"/>
      <c r="C45" s="157">
        <f t="shared" si="1"/>
        <v>15</v>
      </c>
      <c r="D45" s="148"/>
      <c r="E45" s="162">
        <v>1</v>
      </c>
      <c r="F45" s="147"/>
      <c r="G45" s="147"/>
      <c r="H45" s="147"/>
      <c r="I45" s="154"/>
      <c r="J45" s="154"/>
      <c r="K45" s="15"/>
      <c r="L45" s="15"/>
      <c r="M45" s="14"/>
      <c r="N45" s="14"/>
      <c r="O45" s="14"/>
      <c r="P45" s="148"/>
      <c r="Q45" s="43"/>
      <c r="R45" s="153"/>
      <c r="S45" s="154"/>
      <c r="T45" s="19"/>
      <c r="U45" s="20"/>
      <c r="V45" s="20"/>
      <c r="W45" s="20"/>
      <c r="X45" s="7"/>
      <c r="Y45" s="20"/>
      <c r="Z45" s="21"/>
    </row>
    <row r="46" spans="1:26" s="10" customFormat="1" ht="31.5" customHeight="1" x14ac:dyDescent="0.4">
      <c r="A46" s="11"/>
      <c r="B46" s="12"/>
      <c r="C46" s="157">
        <f t="shared" si="1"/>
        <v>16</v>
      </c>
      <c r="D46" s="148"/>
      <c r="E46" s="162">
        <v>1</v>
      </c>
      <c r="F46" s="147"/>
      <c r="G46" s="147"/>
      <c r="H46" s="147"/>
      <c r="I46" s="154"/>
      <c r="J46" s="154"/>
      <c r="K46" s="15"/>
      <c r="L46" s="15"/>
      <c r="M46" s="14"/>
      <c r="N46" s="14"/>
      <c r="O46" s="14"/>
      <c r="P46" s="148"/>
      <c r="Q46" s="43"/>
      <c r="R46" s="153"/>
      <c r="S46" s="154"/>
      <c r="T46" s="19"/>
      <c r="U46" s="20"/>
      <c r="V46" s="20"/>
      <c r="W46" s="20"/>
      <c r="X46" s="7"/>
      <c r="Y46" s="20"/>
      <c r="Z46" s="21"/>
    </row>
    <row r="47" spans="1:26" s="10" customFormat="1" ht="31.5" customHeight="1" x14ac:dyDescent="0.4">
      <c r="A47" s="11"/>
      <c r="B47" s="12"/>
      <c r="C47" s="157">
        <f t="shared" si="1"/>
        <v>17</v>
      </c>
      <c r="D47" s="148"/>
      <c r="E47" s="162">
        <v>1</v>
      </c>
      <c r="F47" s="147"/>
      <c r="G47" s="147"/>
      <c r="H47" s="147"/>
      <c r="I47" s="154"/>
      <c r="J47" s="154"/>
      <c r="K47" s="15"/>
      <c r="L47" s="15"/>
      <c r="M47" s="14"/>
      <c r="N47" s="14"/>
      <c r="O47" s="14"/>
      <c r="P47" s="148"/>
      <c r="Q47" s="43"/>
      <c r="R47" s="153"/>
      <c r="S47" s="154"/>
      <c r="T47" s="19"/>
      <c r="U47" s="20"/>
      <c r="V47" s="20"/>
      <c r="W47" s="20"/>
      <c r="X47" s="7"/>
      <c r="Y47" s="20"/>
      <c r="Z47" s="21"/>
    </row>
    <row r="48" spans="1:26" s="10" customFormat="1" ht="31.5" customHeight="1" x14ac:dyDescent="0.4">
      <c r="A48" s="11"/>
      <c r="B48" s="12"/>
      <c r="C48" s="157">
        <f t="shared" si="1"/>
        <v>18</v>
      </c>
      <c r="D48" s="148"/>
      <c r="E48" s="162">
        <v>1</v>
      </c>
      <c r="F48" s="147"/>
      <c r="G48" s="147"/>
      <c r="H48" s="147"/>
      <c r="I48" s="154"/>
      <c r="J48" s="154"/>
      <c r="K48" s="15"/>
      <c r="L48" s="15"/>
      <c r="M48" s="14"/>
      <c r="N48" s="14"/>
      <c r="O48" s="14"/>
      <c r="P48" s="148"/>
      <c r="Q48" s="43"/>
      <c r="R48" s="153"/>
      <c r="S48" s="154"/>
      <c r="T48" s="19"/>
      <c r="U48" s="20"/>
      <c r="V48" s="20"/>
      <c r="W48" s="20"/>
      <c r="X48" s="7"/>
      <c r="Y48" s="20"/>
      <c r="Z48" s="21"/>
    </row>
    <row r="49" spans="1:27" s="10" customFormat="1" ht="31.5" customHeight="1" x14ac:dyDescent="0.4">
      <c r="A49" s="11"/>
      <c r="B49" s="12"/>
      <c r="C49" s="157">
        <f t="shared" si="1"/>
        <v>19</v>
      </c>
      <c r="D49" s="148"/>
      <c r="E49" s="162">
        <v>1</v>
      </c>
      <c r="F49" s="147" t="s">
        <v>604</v>
      </c>
      <c r="G49" s="147"/>
      <c r="H49" s="147"/>
      <c r="I49" s="154"/>
      <c r="J49" s="154"/>
      <c r="K49" s="15"/>
      <c r="L49" s="15"/>
      <c r="M49" s="14"/>
      <c r="N49" s="14"/>
      <c r="O49" s="14"/>
      <c r="P49" s="148"/>
      <c r="Q49" s="43"/>
      <c r="R49" s="153"/>
      <c r="S49" s="154"/>
      <c r="T49" s="19"/>
      <c r="U49" s="20"/>
      <c r="V49" s="20"/>
      <c r="W49" s="20"/>
      <c r="X49" s="7"/>
      <c r="Y49" s="20"/>
      <c r="Z49" s="21"/>
    </row>
    <row r="50" spans="1:27" s="10" customFormat="1" ht="31.5" customHeight="1" x14ac:dyDescent="0.4">
      <c r="A50" s="11"/>
      <c r="B50" s="12"/>
      <c r="C50" s="157">
        <f t="shared" si="1"/>
        <v>20</v>
      </c>
      <c r="D50" s="148"/>
      <c r="E50" s="162">
        <v>1</v>
      </c>
      <c r="F50" s="147"/>
      <c r="G50" s="147"/>
      <c r="H50" s="147"/>
      <c r="I50" s="154"/>
      <c r="J50" s="154"/>
      <c r="K50" s="15"/>
      <c r="L50" s="15"/>
      <c r="M50" s="14"/>
      <c r="N50" s="14"/>
      <c r="O50" s="14"/>
      <c r="P50" s="148"/>
      <c r="Q50" s="43"/>
      <c r="R50" s="153"/>
      <c r="S50" s="154"/>
      <c r="T50" s="19"/>
      <c r="U50" s="20"/>
      <c r="V50" s="20"/>
      <c r="W50" s="20"/>
      <c r="X50" s="7"/>
      <c r="Y50" s="20"/>
      <c r="Z50" s="21"/>
    </row>
    <row r="51" spans="1:27" s="10" customFormat="1" ht="31.5" customHeight="1" x14ac:dyDescent="0.4">
      <c r="A51" s="11"/>
      <c r="B51" s="12"/>
      <c r="C51" s="157">
        <f t="shared" si="1"/>
        <v>21</v>
      </c>
      <c r="D51" s="148"/>
      <c r="E51" s="162">
        <v>1</v>
      </c>
      <c r="F51" s="147"/>
      <c r="G51" s="147"/>
      <c r="H51" s="147"/>
      <c r="I51" s="154"/>
      <c r="J51" s="154"/>
      <c r="K51" s="15"/>
      <c r="L51" s="15"/>
      <c r="M51" s="14"/>
      <c r="N51" s="14"/>
      <c r="O51" s="14"/>
      <c r="P51" s="148"/>
      <c r="Q51" s="43"/>
      <c r="R51" s="153"/>
      <c r="S51" s="154"/>
      <c r="T51" s="19"/>
      <c r="U51" s="20"/>
      <c r="V51" s="20"/>
      <c r="W51" s="20"/>
      <c r="X51" s="7"/>
      <c r="Y51" s="20"/>
      <c r="Z51" s="21"/>
    </row>
    <row r="52" spans="1:27" s="10" customFormat="1" ht="31.5" customHeight="1" x14ac:dyDescent="0.4">
      <c r="A52" s="11"/>
      <c r="B52" s="12"/>
      <c r="C52" s="157">
        <f t="shared" si="1"/>
        <v>22</v>
      </c>
      <c r="D52" s="148"/>
      <c r="E52" s="162">
        <v>1</v>
      </c>
      <c r="F52" s="147"/>
      <c r="G52" s="147"/>
      <c r="H52" s="147"/>
      <c r="I52" s="154"/>
      <c r="J52" s="154"/>
      <c r="K52" s="15"/>
      <c r="L52" s="15"/>
      <c r="M52" s="14"/>
      <c r="N52" s="14"/>
      <c r="O52" s="14"/>
      <c r="P52" s="148"/>
      <c r="Q52" s="43"/>
      <c r="R52" s="153"/>
      <c r="S52" s="154"/>
      <c r="T52" s="19"/>
      <c r="U52" s="20"/>
      <c r="V52" s="20"/>
      <c r="W52" s="20"/>
      <c r="X52" s="7"/>
      <c r="Y52" s="20"/>
      <c r="Z52" s="21"/>
    </row>
    <row r="53" spans="1:27" s="10" customFormat="1" ht="31.5" customHeight="1" x14ac:dyDescent="0.4">
      <c r="A53" s="11"/>
      <c r="B53" s="12"/>
      <c r="C53" s="157">
        <f t="shared" si="1"/>
        <v>23</v>
      </c>
      <c r="D53" s="148"/>
      <c r="E53" s="162">
        <v>1</v>
      </c>
      <c r="F53" s="147"/>
      <c r="G53" s="147"/>
      <c r="H53" s="147"/>
      <c r="I53" s="154"/>
      <c r="J53" s="154"/>
      <c r="K53" s="15"/>
      <c r="L53" s="15"/>
      <c r="M53" s="14"/>
      <c r="N53" s="14"/>
      <c r="O53" s="14"/>
      <c r="P53" s="148"/>
      <c r="Q53" s="43"/>
      <c r="R53" s="153"/>
      <c r="S53" s="154"/>
      <c r="T53" s="19"/>
      <c r="U53" s="20"/>
      <c r="V53" s="20"/>
      <c r="W53" s="20"/>
      <c r="X53" s="7"/>
      <c r="Y53" s="20"/>
      <c r="Z53" s="21"/>
    </row>
    <row r="54" spans="1:27" s="10" customFormat="1" ht="31.5" customHeight="1" x14ac:dyDescent="0.4">
      <c r="A54" s="11"/>
      <c r="B54" s="12"/>
      <c r="C54" s="157">
        <f t="shared" si="1"/>
        <v>24</v>
      </c>
      <c r="D54" s="148"/>
      <c r="E54" s="162"/>
      <c r="F54" s="148"/>
      <c r="G54" s="149"/>
      <c r="H54" s="148"/>
      <c r="I54" s="154"/>
      <c r="J54" s="154"/>
      <c r="K54" s="15"/>
      <c r="L54" s="15"/>
      <c r="M54" s="14"/>
      <c r="N54" s="14"/>
      <c r="O54" s="14"/>
      <c r="P54" s="148"/>
      <c r="Q54" s="43"/>
      <c r="R54" s="153"/>
      <c r="S54" s="154"/>
      <c r="T54" s="19"/>
      <c r="U54" s="20"/>
      <c r="V54" s="20"/>
      <c r="W54" s="20"/>
      <c r="X54" s="7"/>
      <c r="Y54" s="20"/>
      <c r="Z54" s="21"/>
    </row>
    <row r="55" spans="1:27" s="10" customFormat="1" ht="31.5" customHeight="1" x14ac:dyDescent="0.4">
      <c r="A55" s="11"/>
      <c r="B55" s="12"/>
      <c r="C55" s="157" t="e">
        <f>+#REF!+1</f>
        <v>#REF!</v>
      </c>
      <c r="D55" s="148"/>
      <c r="E55" s="148"/>
      <c r="F55" s="148"/>
      <c r="G55" s="149"/>
      <c r="H55" s="148"/>
      <c r="I55" s="154"/>
      <c r="J55" s="154"/>
      <c r="K55" s="15"/>
      <c r="L55" s="15"/>
      <c r="M55" s="14"/>
      <c r="N55" s="14"/>
      <c r="O55" s="14"/>
      <c r="P55" s="148"/>
      <c r="Q55" s="43"/>
      <c r="R55" s="153"/>
      <c r="S55" s="154"/>
      <c r="T55" s="19"/>
      <c r="U55" s="20"/>
      <c r="V55" s="20"/>
      <c r="W55" s="20"/>
      <c r="X55" s="7"/>
      <c r="Y55" s="20"/>
      <c r="Z55" s="21"/>
    </row>
    <row r="56" spans="1:27" s="10" customFormat="1" x14ac:dyDescent="0.4">
      <c r="A56" s="11"/>
      <c r="B56" s="12"/>
      <c r="C56" s="157"/>
      <c r="D56" s="148" t="s">
        <v>653</v>
      </c>
      <c r="E56" s="148">
        <f>COUNTA(E31:E55)</f>
        <v>23</v>
      </c>
      <c r="F56" s="148">
        <f>SUBTOTAL(9,F43:F55)</f>
        <v>0</v>
      </c>
      <c r="G56" s="149">
        <f>SUBTOTAL(9,G43:G55)</f>
        <v>0</v>
      </c>
      <c r="H56" s="148"/>
      <c r="I56" s="154"/>
      <c r="J56" s="154"/>
      <c r="K56" s="15"/>
      <c r="L56" s="15"/>
      <c r="M56" s="14"/>
      <c r="N56" s="14"/>
      <c r="O56" s="14"/>
      <c r="P56" s="148"/>
      <c r="Q56" s="43"/>
      <c r="R56" s="153"/>
      <c r="S56" s="154"/>
      <c r="T56" s="19"/>
      <c r="U56" s="20"/>
      <c r="V56" s="20"/>
      <c r="W56" s="20"/>
      <c r="X56" s="7"/>
      <c r="Y56" s="20"/>
      <c r="Z56" s="21"/>
    </row>
    <row r="57" spans="1:27" s="10" customFormat="1" ht="58.5" customHeight="1" x14ac:dyDescent="0.4">
      <c r="A57" s="11"/>
      <c r="B57" s="12"/>
      <c r="C57" s="157"/>
      <c r="D57" s="147" t="s">
        <v>40</v>
      </c>
      <c r="E57" s="147">
        <f>+E29+E56</f>
        <v>45</v>
      </c>
      <c r="F57" s="147">
        <f>+F29+F56</f>
        <v>10</v>
      </c>
      <c r="G57" s="156">
        <f>+G29+G56</f>
        <v>250</v>
      </c>
      <c r="H57" s="148"/>
      <c r="I57" s="14"/>
      <c r="J57" s="14"/>
      <c r="K57" s="15"/>
      <c r="L57" s="15"/>
      <c r="M57" s="14"/>
      <c r="N57" s="14"/>
      <c r="O57" s="14"/>
      <c r="P57" s="148"/>
      <c r="Q57" s="16"/>
      <c r="R57" s="17"/>
      <c r="S57" s="18"/>
      <c r="T57" s="19"/>
      <c r="U57" s="20"/>
      <c r="V57" s="20"/>
      <c r="W57" s="20"/>
      <c r="X57" s="7"/>
      <c r="Y57" s="20"/>
      <c r="Z57" s="21"/>
    </row>
    <row r="58" spans="1:27" s="30" customFormat="1" ht="58.5" customHeight="1" x14ac:dyDescent="0.5">
      <c r="A58" s="11"/>
      <c r="B58" s="12"/>
      <c r="C58" s="159"/>
      <c r="D58" s="13">
        <v>2020</v>
      </c>
      <c r="E58" s="22"/>
      <c r="F58" s="22"/>
      <c r="G58" s="23"/>
      <c r="H58" s="22"/>
      <c r="I58" s="24"/>
      <c r="J58" s="24"/>
      <c r="K58" s="15"/>
      <c r="L58" s="15"/>
      <c r="M58" s="24"/>
      <c r="N58" s="24"/>
      <c r="O58" s="24"/>
      <c r="P58" s="22"/>
      <c r="Q58" s="25"/>
      <c r="R58" s="17"/>
      <c r="S58" s="26"/>
      <c r="T58" s="27"/>
      <c r="U58" s="27"/>
      <c r="V58" s="27"/>
      <c r="W58" s="27"/>
      <c r="X58" s="28"/>
      <c r="Y58" s="27"/>
      <c r="Z58" s="29"/>
    </row>
    <row r="59" spans="1:27" s="39" customFormat="1" ht="40.5" hidden="1" customHeight="1" x14ac:dyDescent="0.35">
      <c r="A59" s="33">
        <f>+A1+1</f>
        <v>1</v>
      </c>
      <c r="B59" s="7">
        <v>0</v>
      </c>
      <c r="C59" s="34" t="s">
        <v>41</v>
      </c>
      <c r="D59" s="32" t="s">
        <v>42</v>
      </c>
      <c r="E59" s="32" t="s">
        <v>43</v>
      </c>
      <c r="F59" s="32"/>
      <c r="G59" s="32"/>
      <c r="H59" s="32"/>
      <c r="I59" s="32"/>
      <c r="J59" s="32"/>
      <c r="K59" s="32"/>
      <c r="L59" s="32"/>
      <c r="M59" s="35"/>
      <c r="N59" s="35"/>
      <c r="O59" s="7" t="s">
        <v>18</v>
      </c>
      <c r="P59" s="35" t="s">
        <v>44</v>
      </c>
      <c r="Q59" s="36"/>
      <c r="R59" s="37" t="s">
        <v>45</v>
      </c>
      <c r="S59" s="38" t="s">
        <v>46</v>
      </c>
      <c r="T59" s="19"/>
      <c r="U59" s="32">
        <f t="shared" ref="U59:U69" si="2">+IF(AND(M59=1,O59="SROL"),1,0)</f>
        <v>0</v>
      </c>
      <c r="V59" s="32">
        <f t="shared" ref="V59:V69" si="3">+IF(AND(M59=1,O59="Holy Cross"),1,0)</f>
        <v>0</v>
      </c>
      <c r="W59" s="32">
        <f t="shared" ref="W59:W69" si="4">+IF(AND(M59=1,O59="St Paschal's"),1,0)</f>
        <v>0</v>
      </c>
      <c r="X59" s="32">
        <f t="shared" ref="X59:X69" si="5">+IF(AND(M59=1,P59="St Peter Claver"),1,0)</f>
        <v>0</v>
      </c>
      <c r="Y59" s="32">
        <f t="shared" ref="Y59:Y69" si="6">+IF(AND(M59=1,O59="St Jude"),1,0)</f>
        <v>0</v>
      </c>
      <c r="Z59" s="32">
        <f t="shared" ref="Z59:Z69" si="7">+IF(AND(M59=1,O59="Santa Clara"),1,0)</f>
        <v>0</v>
      </c>
      <c r="AA59" s="32">
        <f t="shared" ref="AA59:AA69" si="8">+IF(AND(U59=0,V59=0,W59=0,Y59=0,Z59=0,M59=1),1,0)</f>
        <v>0</v>
      </c>
    </row>
    <row r="60" spans="1:27" s="39" customFormat="1" ht="40.5" hidden="1" customHeight="1" x14ac:dyDescent="0.35">
      <c r="A60" s="33"/>
      <c r="B60" s="7"/>
      <c r="C60" s="34"/>
      <c r="D60" s="40" t="s">
        <v>47</v>
      </c>
      <c r="E60" s="40" t="s">
        <v>48</v>
      </c>
      <c r="F60" s="40"/>
      <c r="G60" s="40"/>
      <c r="H60" s="40"/>
      <c r="I60" s="40"/>
      <c r="J60" s="40"/>
      <c r="K60" s="40"/>
      <c r="L60" s="40"/>
      <c r="M60" s="41"/>
      <c r="N60" s="41"/>
      <c r="O60" s="42" t="s">
        <v>16</v>
      </c>
      <c r="P60" s="35"/>
      <c r="Q60" s="36"/>
      <c r="R60" s="37"/>
      <c r="S60" s="38"/>
      <c r="T60" s="19"/>
      <c r="U60" s="32">
        <f t="shared" si="2"/>
        <v>0</v>
      </c>
      <c r="V60" s="32">
        <f t="shared" si="3"/>
        <v>0</v>
      </c>
      <c r="W60" s="32">
        <f t="shared" si="4"/>
        <v>0</v>
      </c>
      <c r="X60" s="32">
        <f t="shared" si="5"/>
        <v>0</v>
      </c>
      <c r="Y60" s="32">
        <f t="shared" si="6"/>
        <v>0</v>
      </c>
      <c r="Z60" s="32">
        <f t="shared" si="7"/>
        <v>0</v>
      </c>
      <c r="AA60" s="32">
        <f t="shared" si="8"/>
        <v>0</v>
      </c>
    </row>
    <row r="61" spans="1:27" s="32" customFormat="1" ht="50.25" hidden="1" customHeight="1" x14ac:dyDescent="0.35">
      <c r="A61" s="7"/>
      <c r="B61" s="7" t="s">
        <v>49</v>
      </c>
      <c r="C61" s="7"/>
      <c r="D61" s="32" t="s">
        <v>50</v>
      </c>
      <c r="E61" s="32" t="s">
        <v>51</v>
      </c>
      <c r="M61" s="35"/>
      <c r="N61" s="35"/>
      <c r="O61" s="7" t="s">
        <v>18</v>
      </c>
      <c r="P61" s="35" t="s">
        <v>52</v>
      </c>
      <c r="Q61" s="43"/>
      <c r="R61" s="44" t="s">
        <v>53</v>
      </c>
      <c r="S61" s="38" t="s">
        <v>54</v>
      </c>
      <c r="T61" s="19"/>
      <c r="U61" s="32">
        <f t="shared" si="2"/>
        <v>0</v>
      </c>
      <c r="V61" s="32">
        <f t="shared" si="3"/>
        <v>0</v>
      </c>
      <c r="W61" s="32">
        <f t="shared" si="4"/>
        <v>0</v>
      </c>
      <c r="X61" s="32">
        <f t="shared" si="5"/>
        <v>0</v>
      </c>
      <c r="Y61" s="32">
        <f t="shared" si="6"/>
        <v>0</v>
      </c>
      <c r="Z61" s="32">
        <f t="shared" si="7"/>
        <v>0</v>
      </c>
      <c r="AA61" s="32">
        <f t="shared" si="8"/>
        <v>0</v>
      </c>
    </row>
    <row r="62" spans="1:27" s="32" customFormat="1" ht="54" hidden="1" customHeight="1" x14ac:dyDescent="0.35">
      <c r="A62" s="7"/>
      <c r="B62" s="7" t="s">
        <v>49</v>
      </c>
      <c r="C62" s="7"/>
      <c r="D62" s="32" t="s">
        <v>55</v>
      </c>
      <c r="E62" s="32" t="s">
        <v>51</v>
      </c>
      <c r="M62" s="35"/>
      <c r="N62" s="35"/>
      <c r="O62" s="7" t="s">
        <v>18</v>
      </c>
      <c r="P62" s="35"/>
      <c r="Q62" s="43"/>
      <c r="R62" s="44"/>
      <c r="S62" s="38"/>
      <c r="T62" s="19"/>
      <c r="U62" s="32">
        <f t="shared" si="2"/>
        <v>0</v>
      </c>
      <c r="V62" s="32">
        <f t="shared" si="3"/>
        <v>0</v>
      </c>
      <c r="W62" s="32">
        <f t="shared" si="4"/>
        <v>0</v>
      </c>
      <c r="X62" s="32">
        <f t="shared" si="5"/>
        <v>0</v>
      </c>
      <c r="Y62" s="32">
        <f t="shared" si="6"/>
        <v>0</v>
      </c>
      <c r="Z62" s="32">
        <f t="shared" si="7"/>
        <v>0</v>
      </c>
      <c r="AA62" s="32">
        <f t="shared" si="8"/>
        <v>0</v>
      </c>
    </row>
    <row r="63" spans="1:27" s="32" customFormat="1" ht="40.5" hidden="1" customHeight="1" x14ac:dyDescent="0.35">
      <c r="A63" s="7"/>
      <c r="B63" s="7" t="s">
        <v>49</v>
      </c>
      <c r="C63" s="7"/>
      <c r="D63" s="32" t="s">
        <v>56</v>
      </c>
      <c r="E63" s="32" t="s">
        <v>51</v>
      </c>
      <c r="M63" s="35"/>
      <c r="N63" s="35"/>
      <c r="O63" s="7" t="s">
        <v>18</v>
      </c>
      <c r="P63" s="35"/>
      <c r="Q63" s="43"/>
      <c r="R63" s="44"/>
      <c r="S63" s="38"/>
      <c r="T63" s="19"/>
      <c r="U63" s="32">
        <f t="shared" si="2"/>
        <v>0</v>
      </c>
      <c r="V63" s="32">
        <f t="shared" si="3"/>
        <v>0</v>
      </c>
      <c r="W63" s="32">
        <f t="shared" si="4"/>
        <v>0</v>
      </c>
      <c r="X63" s="32">
        <f t="shared" si="5"/>
        <v>0</v>
      </c>
      <c r="Y63" s="32">
        <f t="shared" si="6"/>
        <v>0</v>
      </c>
      <c r="Z63" s="32">
        <f t="shared" si="7"/>
        <v>0</v>
      </c>
      <c r="AA63" s="32">
        <f t="shared" si="8"/>
        <v>0</v>
      </c>
    </row>
    <row r="64" spans="1:27" s="32" customFormat="1" ht="40.5" hidden="1" customHeight="1" x14ac:dyDescent="0.35">
      <c r="A64" s="7"/>
      <c r="B64" s="7" t="s">
        <v>49</v>
      </c>
      <c r="C64" s="7"/>
      <c r="D64" s="32" t="s">
        <v>57</v>
      </c>
      <c r="E64" s="32" t="s">
        <v>51</v>
      </c>
      <c r="M64" s="35"/>
      <c r="N64" s="35"/>
      <c r="O64" s="7" t="s">
        <v>18</v>
      </c>
      <c r="P64" s="35"/>
      <c r="Q64" s="43"/>
      <c r="R64" s="44"/>
      <c r="S64" s="38"/>
      <c r="T64" s="19"/>
      <c r="U64" s="32">
        <f t="shared" si="2"/>
        <v>0</v>
      </c>
      <c r="V64" s="32">
        <f t="shared" si="3"/>
        <v>0</v>
      </c>
      <c r="W64" s="32">
        <f t="shared" si="4"/>
        <v>0</v>
      </c>
      <c r="X64" s="32">
        <f t="shared" si="5"/>
        <v>0</v>
      </c>
      <c r="Y64" s="32">
        <f t="shared" si="6"/>
        <v>0</v>
      </c>
      <c r="Z64" s="32">
        <f t="shared" si="7"/>
        <v>0</v>
      </c>
      <c r="AA64" s="32">
        <f t="shared" si="8"/>
        <v>0</v>
      </c>
    </row>
    <row r="65" spans="1:27" s="39" customFormat="1" ht="40.5" hidden="1" customHeight="1" x14ac:dyDescent="0.35">
      <c r="A65" s="33">
        <f>+A60+1</f>
        <v>1</v>
      </c>
      <c r="B65" s="7">
        <v>0</v>
      </c>
      <c r="C65" s="34" t="s">
        <v>58</v>
      </c>
      <c r="D65" s="32" t="s">
        <v>59</v>
      </c>
      <c r="E65" s="32" t="s">
        <v>60</v>
      </c>
      <c r="F65" s="32"/>
      <c r="G65" s="32"/>
      <c r="H65" s="32"/>
      <c r="I65" s="32"/>
      <c r="J65" s="32"/>
      <c r="K65" s="32"/>
      <c r="L65" s="32"/>
      <c r="M65" s="35"/>
      <c r="N65" s="35"/>
      <c r="O65" s="7" t="s">
        <v>18</v>
      </c>
      <c r="P65" s="35" t="s">
        <v>61</v>
      </c>
      <c r="Q65" s="36"/>
      <c r="R65" s="45" t="s">
        <v>62</v>
      </c>
      <c r="S65" s="38"/>
      <c r="T65" s="19"/>
      <c r="U65" s="32">
        <f t="shared" si="2"/>
        <v>0</v>
      </c>
      <c r="V65" s="32">
        <f t="shared" si="3"/>
        <v>0</v>
      </c>
      <c r="W65" s="32">
        <f t="shared" si="4"/>
        <v>0</v>
      </c>
      <c r="X65" s="32">
        <f t="shared" si="5"/>
        <v>0</v>
      </c>
      <c r="Y65" s="32">
        <f t="shared" si="6"/>
        <v>0</v>
      </c>
      <c r="Z65" s="32">
        <f t="shared" si="7"/>
        <v>0</v>
      </c>
      <c r="AA65" s="32">
        <f t="shared" si="8"/>
        <v>0</v>
      </c>
    </row>
    <row r="66" spans="1:27" s="39" customFormat="1" ht="40.5" hidden="1" customHeight="1" x14ac:dyDescent="0.35">
      <c r="A66" s="33">
        <f>+A65+1</f>
        <v>2</v>
      </c>
      <c r="B66" s="7">
        <v>0</v>
      </c>
      <c r="C66" s="34" t="s">
        <v>63</v>
      </c>
      <c r="D66" s="32" t="s">
        <v>64</v>
      </c>
      <c r="E66" s="32" t="s">
        <v>60</v>
      </c>
      <c r="F66" s="32"/>
      <c r="G66" s="32"/>
      <c r="H66" s="32"/>
      <c r="I66" s="32"/>
      <c r="J66" s="32"/>
      <c r="K66" s="32"/>
      <c r="L66" s="32"/>
      <c r="M66" s="35"/>
      <c r="N66" s="35"/>
      <c r="O66" s="7" t="s">
        <v>18</v>
      </c>
      <c r="P66" s="35" t="s">
        <v>61</v>
      </c>
      <c r="Q66" s="36"/>
      <c r="R66" s="45" t="s">
        <v>62</v>
      </c>
      <c r="S66" s="38"/>
      <c r="T66" s="19"/>
      <c r="U66" s="32">
        <f t="shared" si="2"/>
        <v>0</v>
      </c>
      <c r="V66" s="32">
        <f t="shared" si="3"/>
        <v>0</v>
      </c>
      <c r="W66" s="32">
        <f t="shared" si="4"/>
        <v>0</v>
      </c>
      <c r="X66" s="32">
        <f t="shared" si="5"/>
        <v>0</v>
      </c>
      <c r="Y66" s="32">
        <f t="shared" si="6"/>
        <v>0</v>
      </c>
      <c r="Z66" s="32">
        <f t="shared" si="7"/>
        <v>0</v>
      </c>
      <c r="AA66" s="32">
        <f t="shared" si="8"/>
        <v>0</v>
      </c>
    </row>
    <row r="67" spans="1:27" s="39" customFormat="1" ht="40.5" hidden="1" customHeight="1" x14ac:dyDescent="0.35">
      <c r="A67" s="33">
        <f>+A66+1</f>
        <v>3</v>
      </c>
      <c r="B67" s="7">
        <v>0</v>
      </c>
      <c r="C67" s="34" t="s">
        <v>65</v>
      </c>
      <c r="D67" s="32" t="s">
        <v>64</v>
      </c>
      <c r="E67" s="32" t="s">
        <v>60</v>
      </c>
      <c r="F67" s="32"/>
      <c r="G67" s="32"/>
      <c r="H67" s="32"/>
      <c r="I67" s="32"/>
      <c r="J67" s="32"/>
      <c r="K67" s="32"/>
      <c r="L67" s="32"/>
      <c r="M67" s="35"/>
      <c r="N67" s="35"/>
      <c r="O67" s="7" t="s">
        <v>18</v>
      </c>
      <c r="P67" s="35" t="s">
        <v>66</v>
      </c>
      <c r="Q67" s="36"/>
      <c r="R67" s="45" t="s">
        <v>67</v>
      </c>
      <c r="S67" s="38" t="s">
        <v>68</v>
      </c>
      <c r="T67" s="19"/>
      <c r="U67" s="32">
        <f t="shared" si="2"/>
        <v>0</v>
      </c>
      <c r="V67" s="32">
        <f t="shared" si="3"/>
        <v>0</v>
      </c>
      <c r="W67" s="32">
        <f t="shared" si="4"/>
        <v>0</v>
      </c>
      <c r="X67" s="32">
        <f t="shared" si="5"/>
        <v>0</v>
      </c>
      <c r="Y67" s="32">
        <f t="shared" si="6"/>
        <v>0</v>
      </c>
      <c r="Z67" s="32">
        <f t="shared" si="7"/>
        <v>0</v>
      </c>
      <c r="AA67" s="32">
        <f t="shared" si="8"/>
        <v>0</v>
      </c>
    </row>
    <row r="68" spans="1:27" s="39" customFormat="1" ht="40.5" hidden="1" customHeight="1" x14ac:dyDescent="0.35">
      <c r="A68" s="33">
        <f>+A67+1</f>
        <v>4</v>
      </c>
      <c r="B68" s="7">
        <v>0</v>
      </c>
      <c r="C68" s="34" t="s">
        <v>69</v>
      </c>
      <c r="D68" s="32" t="s">
        <v>59</v>
      </c>
      <c r="E68" s="32" t="s">
        <v>60</v>
      </c>
      <c r="F68" s="32"/>
      <c r="G68" s="32"/>
      <c r="H68" s="32"/>
      <c r="I68" s="32"/>
      <c r="J68" s="32"/>
      <c r="K68" s="32"/>
      <c r="L68" s="32"/>
      <c r="M68" s="35"/>
      <c r="N68" s="35"/>
      <c r="O68" s="7" t="s">
        <v>18</v>
      </c>
      <c r="P68" s="35" t="s">
        <v>61</v>
      </c>
      <c r="Q68" s="36"/>
      <c r="R68" s="45" t="s">
        <v>62</v>
      </c>
      <c r="S68" s="38" t="s">
        <v>70</v>
      </c>
      <c r="T68" s="19"/>
      <c r="U68" s="32">
        <f t="shared" si="2"/>
        <v>0</v>
      </c>
      <c r="V68" s="32">
        <f t="shared" si="3"/>
        <v>0</v>
      </c>
      <c r="W68" s="32">
        <f t="shared" si="4"/>
        <v>0</v>
      </c>
      <c r="X68" s="32">
        <f t="shared" si="5"/>
        <v>0</v>
      </c>
      <c r="Y68" s="32">
        <f t="shared" si="6"/>
        <v>0</v>
      </c>
      <c r="Z68" s="32">
        <f t="shared" si="7"/>
        <v>0</v>
      </c>
      <c r="AA68" s="32">
        <f t="shared" si="8"/>
        <v>0</v>
      </c>
    </row>
    <row r="69" spans="1:27" s="39" customFormat="1" ht="40.5" hidden="1" customHeight="1" x14ac:dyDescent="0.35">
      <c r="A69" s="33">
        <f>+A68+1</f>
        <v>5</v>
      </c>
      <c r="B69" s="7">
        <v>1</v>
      </c>
      <c r="C69" s="34" t="s">
        <v>71</v>
      </c>
      <c r="D69" s="32" t="s">
        <v>55</v>
      </c>
      <c r="E69" s="32" t="s">
        <v>72</v>
      </c>
      <c r="F69" s="32"/>
      <c r="G69" s="32"/>
      <c r="H69" s="32"/>
      <c r="I69" s="32"/>
      <c r="J69" s="32"/>
      <c r="K69" s="32"/>
      <c r="L69" s="32"/>
      <c r="M69" s="35"/>
      <c r="N69" s="35"/>
      <c r="O69" s="7" t="s">
        <v>18</v>
      </c>
      <c r="P69" s="35" t="s">
        <v>73</v>
      </c>
      <c r="Q69" s="36"/>
      <c r="R69" s="37"/>
      <c r="S69" s="38" t="s">
        <v>46</v>
      </c>
      <c r="T69" s="19"/>
      <c r="U69" s="32">
        <f t="shared" si="2"/>
        <v>0</v>
      </c>
      <c r="V69" s="32">
        <f t="shared" si="3"/>
        <v>0</v>
      </c>
      <c r="W69" s="32">
        <f t="shared" si="4"/>
        <v>0</v>
      </c>
      <c r="X69" s="32">
        <f t="shared" si="5"/>
        <v>0</v>
      </c>
      <c r="Y69" s="32">
        <f t="shared" si="6"/>
        <v>0</v>
      </c>
      <c r="Z69" s="32">
        <f t="shared" si="7"/>
        <v>0</v>
      </c>
      <c r="AA69" s="32">
        <f t="shared" si="8"/>
        <v>0</v>
      </c>
    </row>
    <row r="70" spans="1:27" s="39" customFormat="1" ht="40.5" hidden="1" customHeight="1" x14ac:dyDescent="0.35">
      <c r="A70" s="33"/>
      <c r="B70" s="7"/>
      <c r="C70" s="7"/>
      <c r="D70" s="32" t="s">
        <v>74</v>
      </c>
      <c r="E70" s="32" t="s">
        <v>75</v>
      </c>
      <c r="F70" s="32"/>
      <c r="G70" s="32"/>
      <c r="H70" s="32"/>
      <c r="I70" s="32"/>
      <c r="J70" s="32"/>
      <c r="K70" s="32"/>
      <c r="L70" s="32"/>
      <c r="M70" s="35"/>
      <c r="N70" s="35"/>
      <c r="O70" s="7"/>
      <c r="P70" s="43" t="s">
        <v>76</v>
      </c>
      <c r="Q70" s="36"/>
      <c r="R70" s="45"/>
      <c r="S70" s="46"/>
      <c r="T70" s="19"/>
      <c r="U70" s="32"/>
      <c r="V70" s="19"/>
      <c r="W70" s="32"/>
      <c r="X70" s="32"/>
      <c r="Y70" s="32"/>
      <c r="Z70" s="32"/>
      <c r="AA70" s="32"/>
    </row>
    <row r="71" spans="1:27" s="39" customFormat="1" ht="40.5" hidden="1" customHeight="1" x14ac:dyDescent="0.55000000000000004">
      <c r="A71" s="33" t="e">
        <f>+#REF!+1</f>
        <v>#REF!</v>
      </c>
      <c r="B71" s="7">
        <v>1</v>
      </c>
      <c r="C71" s="34" t="s">
        <v>77</v>
      </c>
      <c r="D71" s="32" t="s">
        <v>78</v>
      </c>
      <c r="E71" s="32" t="s">
        <v>79</v>
      </c>
      <c r="F71" s="32"/>
      <c r="G71" s="32"/>
      <c r="H71" s="32"/>
      <c r="I71" s="32"/>
      <c r="J71" s="47">
        <v>0</v>
      </c>
      <c r="K71" s="32"/>
      <c r="L71" s="32"/>
      <c r="M71" s="35"/>
      <c r="N71" s="35"/>
      <c r="O71" s="7" t="s">
        <v>18</v>
      </c>
      <c r="P71" s="35" t="s">
        <v>80</v>
      </c>
      <c r="Q71" s="36"/>
      <c r="R71" s="37" t="s">
        <v>45</v>
      </c>
      <c r="S71" s="38" t="s">
        <v>81</v>
      </c>
      <c r="T71" s="19"/>
      <c r="U71" s="32">
        <f>+IF(AND(M71=1,O71="SROL"),1,0)</f>
        <v>0</v>
      </c>
      <c r="V71" s="32">
        <f>+IF(AND(M71=1,O71="Holy Cross"),1,0)</f>
        <v>0</v>
      </c>
      <c r="W71" s="32">
        <f>+IF(AND(M71=1,O71="St Paschal's"),1,0)</f>
        <v>0</v>
      </c>
      <c r="X71" s="32">
        <f>+IF(AND(M71=1,P71="St Peter Claver"),1,0)</f>
        <v>0</v>
      </c>
      <c r="Y71" s="32">
        <f>+IF(AND(M71=1,O71="St Jude"),1,0)</f>
        <v>0</v>
      </c>
      <c r="Z71" s="32">
        <f>+IF(AND(M71=1,O71="Santa Clara"),1,0)</f>
        <v>0</v>
      </c>
      <c r="AA71" s="32">
        <f>+IF(AND(U71=0,V71=0,W71=0,Y71=0,Z71=0,M71=1),1,0)</f>
        <v>0</v>
      </c>
    </row>
    <row r="72" spans="1:27" s="39" customFormat="1" ht="40.5" hidden="1" customHeight="1" x14ac:dyDescent="0.55000000000000004">
      <c r="A72" s="33"/>
      <c r="B72" s="7"/>
      <c r="C72" s="34"/>
      <c r="D72" s="32" t="s">
        <v>83</v>
      </c>
      <c r="E72" s="32" t="s">
        <v>84</v>
      </c>
      <c r="F72" s="32"/>
      <c r="G72" s="32"/>
      <c r="H72" s="32"/>
      <c r="I72" s="47">
        <v>1</v>
      </c>
      <c r="J72" s="47">
        <v>1</v>
      </c>
      <c r="K72" s="32"/>
      <c r="L72" s="32"/>
      <c r="M72" s="35">
        <v>1</v>
      </c>
      <c r="N72" s="35"/>
      <c r="O72" s="7"/>
      <c r="P72" s="32"/>
      <c r="Q72" s="36"/>
      <c r="R72" s="48"/>
      <c r="S72" s="38" t="s">
        <v>85</v>
      </c>
      <c r="T72" s="19"/>
      <c r="U72" s="32"/>
      <c r="V72" s="32"/>
      <c r="W72" s="32"/>
      <c r="X72" s="32"/>
      <c r="Y72" s="32"/>
      <c r="Z72" s="32"/>
      <c r="AA72" s="32"/>
    </row>
    <row r="73" spans="1:27" s="39" customFormat="1" ht="40.5" hidden="1" customHeight="1" x14ac:dyDescent="0.55000000000000004">
      <c r="A73" s="33"/>
      <c r="B73" s="7"/>
      <c r="C73" s="34"/>
      <c r="D73" s="32" t="s">
        <v>86</v>
      </c>
      <c r="E73" s="32" t="s">
        <v>84</v>
      </c>
      <c r="F73" s="32"/>
      <c r="G73" s="32"/>
      <c r="H73" s="32"/>
      <c r="I73" s="47">
        <v>1</v>
      </c>
      <c r="J73" s="47">
        <v>1</v>
      </c>
      <c r="K73" s="32"/>
      <c r="L73" s="32"/>
      <c r="M73" s="35">
        <v>1</v>
      </c>
      <c r="N73" s="35"/>
      <c r="O73" s="7"/>
      <c r="P73" s="32"/>
      <c r="Q73" s="36"/>
      <c r="R73" s="48"/>
      <c r="S73" s="38" t="s">
        <v>87</v>
      </c>
      <c r="T73" s="19"/>
      <c r="U73" s="32"/>
      <c r="V73" s="32"/>
      <c r="W73" s="32"/>
      <c r="X73" s="32"/>
      <c r="Y73" s="32"/>
      <c r="Z73" s="32"/>
      <c r="AA73" s="32"/>
    </row>
    <row r="74" spans="1:27" s="39" customFormat="1" ht="40.5" hidden="1" customHeight="1" x14ac:dyDescent="0.45">
      <c r="A74" s="33"/>
      <c r="B74" s="7"/>
      <c r="C74" s="34"/>
      <c r="D74" s="32" t="s">
        <v>88</v>
      </c>
      <c r="E74" s="32" t="s">
        <v>89</v>
      </c>
      <c r="F74" s="32"/>
      <c r="G74" s="32"/>
      <c r="H74" s="32"/>
      <c r="I74" s="32"/>
      <c r="J74" s="32"/>
      <c r="K74" s="32"/>
      <c r="L74" s="32"/>
      <c r="M74" s="35">
        <v>0</v>
      </c>
      <c r="N74" s="35"/>
      <c r="O74" s="7" t="s">
        <v>21</v>
      </c>
      <c r="P74" s="35" t="s">
        <v>90</v>
      </c>
      <c r="Q74" s="36"/>
      <c r="R74" s="49" t="s">
        <v>91</v>
      </c>
      <c r="S74" s="38" t="s">
        <v>92</v>
      </c>
      <c r="T74" s="19"/>
      <c r="U74" s="32">
        <f t="shared" ref="U74:U102" si="9">+IF(AND(M74=1,O74="SROL"),1,0)</f>
        <v>0</v>
      </c>
      <c r="V74" s="32">
        <f t="shared" ref="V74:V102" si="10">+IF(AND(M74=1,O74="Holy Cross"),1,0)</f>
        <v>0</v>
      </c>
      <c r="W74" s="32">
        <f t="shared" ref="W74:W102" si="11">+IF(AND(M74=1,O74="St Paschal's"),1,0)</f>
        <v>0</v>
      </c>
      <c r="X74" s="32">
        <f t="shared" ref="X74:X98" si="12">+IF(AND(M74=1,P74="St Peter Claver"),1,0)</f>
        <v>0</v>
      </c>
      <c r="Y74" s="32">
        <f t="shared" ref="Y74:Y102" si="13">+IF(AND(M74=1,O74="St Jude"),1,0)</f>
        <v>0</v>
      </c>
      <c r="Z74" s="32">
        <f t="shared" ref="Z74:Z102" si="14">+IF(AND(M74=1,O74="Santa Clara"),1,0)</f>
        <v>0</v>
      </c>
      <c r="AA74" s="32">
        <f t="shared" ref="AA74:AA102" si="15">+IF(AND(U74=0,V74=0,W74=0,Y74=0,Z74=0,M74=1),1,0)</f>
        <v>0</v>
      </c>
    </row>
    <row r="75" spans="1:27" s="39" customFormat="1" ht="40.5" hidden="1" customHeight="1" x14ac:dyDescent="0.35">
      <c r="A75" s="33">
        <f>+A74+1</f>
        <v>1</v>
      </c>
      <c r="B75" s="7">
        <v>1</v>
      </c>
      <c r="C75" s="34" t="s">
        <v>93</v>
      </c>
      <c r="D75" s="32" t="s">
        <v>94</v>
      </c>
      <c r="E75" s="32" t="s">
        <v>95</v>
      </c>
      <c r="F75" s="32"/>
      <c r="G75" s="32"/>
      <c r="H75" s="32"/>
      <c r="I75" s="32"/>
      <c r="J75" s="32"/>
      <c r="K75" s="32"/>
      <c r="L75" s="32"/>
      <c r="M75" s="35"/>
      <c r="N75" s="35"/>
      <c r="O75" s="7" t="s">
        <v>16</v>
      </c>
      <c r="P75" s="35" t="s">
        <v>96</v>
      </c>
      <c r="Q75" s="36"/>
      <c r="R75" s="45" t="s">
        <v>97</v>
      </c>
      <c r="S75" s="38"/>
      <c r="T75" s="19"/>
      <c r="U75" s="32">
        <f t="shared" si="9"/>
        <v>0</v>
      </c>
      <c r="V75" s="32">
        <f t="shared" si="10"/>
        <v>0</v>
      </c>
      <c r="W75" s="32">
        <f t="shared" si="11"/>
        <v>0</v>
      </c>
      <c r="X75" s="32">
        <f t="shared" si="12"/>
        <v>0</v>
      </c>
      <c r="Y75" s="32">
        <f t="shared" si="13"/>
        <v>0</v>
      </c>
      <c r="Z75" s="32">
        <f t="shared" si="14"/>
        <v>0</v>
      </c>
      <c r="AA75" s="32">
        <f t="shared" si="15"/>
        <v>0</v>
      </c>
    </row>
    <row r="76" spans="1:27" s="39" customFormat="1" ht="40.5" hidden="1" customHeight="1" x14ac:dyDescent="0.35">
      <c r="A76" s="33">
        <f>+A75+1</f>
        <v>2</v>
      </c>
      <c r="B76" s="7">
        <v>1</v>
      </c>
      <c r="C76" s="34" t="s">
        <v>98</v>
      </c>
      <c r="D76" s="32" t="s">
        <v>99</v>
      </c>
      <c r="E76" s="32" t="s">
        <v>95</v>
      </c>
      <c r="F76" s="32"/>
      <c r="G76" s="32"/>
      <c r="H76" s="32"/>
      <c r="I76" s="32"/>
      <c r="J76" s="32"/>
      <c r="K76" s="32"/>
      <c r="L76" s="32"/>
      <c r="M76" s="35"/>
      <c r="N76" s="35"/>
      <c r="O76" s="7" t="s">
        <v>16</v>
      </c>
      <c r="P76" s="35" t="s">
        <v>96</v>
      </c>
      <c r="Q76" s="36"/>
      <c r="R76" s="50" t="s">
        <v>100</v>
      </c>
      <c r="S76" s="38"/>
      <c r="T76" s="19"/>
      <c r="U76" s="32">
        <f t="shared" si="9"/>
        <v>0</v>
      </c>
      <c r="V76" s="32">
        <f t="shared" si="10"/>
        <v>0</v>
      </c>
      <c r="W76" s="32">
        <f t="shared" si="11"/>
        <v>0</v>
      </c>
      <c r="X76" s="32">
        <f t="shared" si="12"/>
        <v>0</v>
      </c>
      <c r="Y76" s="32">
        <f t="shared" si="13"/>
        <v>0</v>
      </c>
      <c r="Z76" s="32">
        <f t="shared" si="14"/>
        <v>0</v>
      </c>
      <c r="AA76" s="32">
        <f t="shared" si="15"/>
        <v>0</v>
      </c>
    </row>
    <row r="77" spans="1:27" s="39" customFormat="1" ht="40.5" hidden="1" customHeight="1" x14ac:dyDescent="0.35">
      <c r="A77" s="33">
        <f>+A75+1</f>
        <v>2</v>
      </c>
      <c r="B77" s="7">
        <v>1</v>
      </c>
      <c r="C77" s="34" t="s">
        <v>101</v>
      </c>
      <c r="D77" s="32" t="s">
        <v>102</v>
      </c>
      <c r="E77" s="32" t="s">
        <v>103</v>
      </c>
      <c r="F77" s="32"/>
      <c r="G77" s="32"/>
      <c r="H77" s="32"/>
      <c r="I77" s="32"/>
      <c r="J77" s="32"/>
      <c r="K77" s="32"/>
      <c r="L77" s="32"/>
      <c r="M77" s="35"/>
      <c r="N77" s="35"/>
      <c r="O77" s="34" t="s">
        <v>16</v>
      </c>
      <c r="P77" s="35" t="s">
        <v>104</v>
      </c>
      <c r="Q77" s="36"/>
      <c r="R77" s="45" t="s">
        <v>105</v>
      </c>
      <c r="S77" s="38"/>
      <c r="T77" s="19"/>
      <c r="U77" s="32">
        <f t="shared" si="9"/>
        <v>0</v>
      </c>
      <c r="V77" s="32">
        <f t="shared" si="10"/>
        <v>0</v>
      </c>
      <c r="W77" s="32">
        <f t="shared" si="11"/>
        <v>0</v>
      </c>
      <c r="X77" s="32">
        <f t="shared" si="12"/>
        <v>0</v>
      </c>
      <c r="Y77" s="32">
        <f t="shared" si="13"/>
        <v>0</v>
      </c>
      <c r="Z77" s="32">
        <f t="shared" si="14"/>
        <v>0</v>
      </c>
      <c r="AA77" s="32">
        <f t="shared" si="15"/>
        <v>0</v>
      </c>
    </row>
    <row r="78" spans="1:27" s="39" customFormat="1" ht="40.5" hidden="1" customHeight="1" x14ac:dyDescent="0.35">
      <c r="A78" s="33">
        <f>+A77+1</f>
        <v>3</v>
      </c>
      <c r="B78" s="7">
        <v>1</v>
      </c>
      <c r="C78" s="34" t="s">
        <v>106</v>
      </c>
      <c r="D78" s="32" t="s">
        <v>107</v>
      </c>
      <c r="E78" s="32" t="s">
        <v>103</v>
      </c>
      <c r="F78" s="32"/>
      <c r="G78" s="32"/>
      <c r="H78" s="32"/>
      <c r="I78" s="32"/>
      <c r="J78" s="32"/>
      <c r="K78" s="32"/>
      <c r="L78" s="32"/>
      <c r="M78" s="35"/>
      <c r="N78" s="35"/>
      <c r="O78" s="7" t="s">
        <v>16</v>
      </c>
      <c r="P78" s="35" t="s">
        <v>108</v>
      </c>
      <c r="Q78" s="36"/>
      <c r="R78" s="50" t="s">
        <v>100</v>
      </c>
      <c r="S78" s="38"/>
      <c r="T78" s="19"/>
      <c r="U78" s="32">
        <f t="shared" si="9"/>
        <v>0</v>
      </c>
      <c r="V78" s="32">
        <f t="shared" si="10"/>
        <v>0</v>
      </c>
      <c r="W78" s="32">
        <f t="shared" si="11"/>
        <v>0</v>
      </c>
      <c r="X78" s="32">
        <f t="shared" si="12"/>
        <v>0</v>
      </c>
      <c r="Y78" s="32">
        <f t="shared" si="13"/>
        <v>0</v>
      </c>
      <c r="Z78" s="32">
        <f t="shared" si="14"/>
        <v>0</v>
      </c>
      <c r="AA78" s="32">
        <f t="shared" si="15"/>
        <v>0</v>
      </c>
    </row>
    <row r="79" spans="1:27" s="39" customFormat="1" ht="40.5" hidden="1" customHeight="1" x14ac:dyDescent="0.35">
      <c r="A79" s="51">
        <f>+A77+1</f>
        <v>3</v>
      </c>
      <c r="B79" s="42">
        <v>0</v>
      </c>
      <c r="C79" s="52" t="s">
        <v>109</v>
      </c>
      <c r="D79" s="40" t="s">
        <v>110</v>
      </c>
      <c r="E79" s="40" t="s">
        <v>111</v>
      </c>
      <c r="F79" s="40"/>
      <c r="G79" s="40"/>
      <c r="H79" s="40"/>
      <c r="I79" s="40"/>
      <c r="J79" s="40"/>
      <c r="K79" s="40"/>
      <c r="L79" s="40"/>
      <c r="M79" s="41"/>
      <c r="N79" s="41"/>
      <c r="O79" s="42" t="s">
        <v>16</v>
      </c>
      <c r="P79" s="41" t="s">
        <v>112</v>
      </c>
      <c r="Q79" s="53"/>
      <c r="R79" s="54" t="s">
        <v>45</v>
      </c>
      <c r="S79" s="55"/>
      <c r="T79" s="31"/>
      <c r="U79" s="32">
        <f t="shared" si="9"/>
        <v>0</v>
      </c>
      <c r="V79" s="32">
        <f t="shared" si="10"/>
        <v>0</v>
      </c>
      <c r="W79" s="32">
        <f t="shared" si="11"/>
        <v>0</v>
      </c>
      <c r="X79" s="32">
        <f t="shared" si="12"/>
        <v>0</v>
      </c>
      <c r="Y79" s="32">
        <f t="shared" si="13"/>
        <v>0</v>
      </c>
      <c r="Z79" s="32">
        <f t="shared" si="14"/>
        <v>0</v>
      </c>
      <c r="AA79" s="32">
        <f t="shared" si="15"/>
        <v>0</v>
      </c>
    </row>
    <row r="80" spans="1:27" s="39" customFormat="1" ht="40.5" hidden="1" customHeight="1" x14ac:dyDescent="0.35">
      <c r="A80" s="33">
        <f t="shared" ref="A80:A84" si="16">+A79+1</f>
        <v>4</v>
      </c>
      <c r="B80" s="7">
        <v>0</v>
      </c>
      <c r="C80" s="34" t="s">
        <v>113</v>
      </c>
      <c r="D80" s="32" t="s">
        <v>114</v>
      </c>
      <c r="E80" s="32" t="s">
        <v>115</v>
      </c>
      <c r="F80" s="32"/>
      <c r="G80" s="32"/>
      <c r="H80" s="32"/>
      <c r="I80" s="32"/>
      <c r="J80" s="32"/>
      <c r="K80" s="32"/>
      <c r="L80" s="32"/>
      <c r="M80" s="35"/>
      <c r="N80" s="35"/>
      <c r="O80" s="7"/>
      <c r="P80" s="35" t="s">
        <v>116</v>
      </c>
      <c r="Q80" s="56"/>
      <c r="R80" s="45" t="s">
        <v>117</v>
      </c>
      <c r="S80" s="38"/>
      <c r="T80" s="19"/>
      <c r="U80" s="32">
        <f t="shared" si="9"/>
        <v>0</v>
      </c>
      <c r="V80" s="32">
        <f t="shared" si="10"/>
        <v>0</v>
      </c>
      <c r="W80" s="32">
        <f t="shared" si="11"/>
        <v>0</v>
      </c>
      <c r="X80" s="32">
        <f t="shared" si="12"/>
        <v>0</v>
      </c>
      <c r="Y80" s="32">
        <f t="shared" si="13"/>
        <v>0</v>
      </c>
      <c r="Z80" s="32">
        <f t="shared" si="14"/>
        <v>0</v>
      </c>
      <c r="AA80" s="32">
        <f t="shared" si="15"/>
        <v>0</v>
      </c>
    </row>
    <row r="81" spans="1:27" s="39" customFormat="1" ht="40.5" hidden="1" customHeight="1" x14ac:dyDescent="0.35">
      <c r="A81" s="33">
        <f t="shared" si="16"/>
        <v>5</v>
      </c>
      <c r="B81" s="7">
        <v>1</v>
      </c>
      <c r="C81" s="34" t="s">
        <v>118</v>
      </c>
      <c r="D81" s="32" t="s">
        <v>119</v>
      </c>
      <c r="E81" s="32" t="s">
        <v>120</v>
      </c>
      <c r="F81" s="32"/>
      <c r="G81" s="32"/>
      <c r="H81" s="32"/>
      <c r="I81" s="32"/>
      <c r="J81" s="32"/>
      <c r="K81" s="32"/>
      <c r="L81" s="32"/>
      <c r="M81" s="35"/>
      <c r="N81" s="35"/>
      <c r="O81" s="7" t="s">
        <v>17</v>
      </c>
      <c r="P81" s="35" t="s">
        <v>121</v>
      </c>
      <c r="Q81" s="36"/>
      <c r="R81" s="45" t="s">
        <v>122</v>
      </c>
      <c r="S81" s="38" t="s">
        <v>123</v>
      </c>
      <c r="T81" s="19"/>
      <c r="U81" s="32">
        <f t="shared" si="9"/>
        <v>0</v>
      </c>
      <c r="V81" s="32">
        <f t="shared" si="10"/>
        <v>0</v>
      </c>
      <c r="W81" s="32">
        <f t="shared" si="11"/>
        <v>0</v>
      </c>
      <c r="X81" s="32">
        <f t="shared" si="12"/>
        <v>0</v>
      </c>
      <c r="Y81" s="32">
        <f t="shared" si="13"/>
        <v>0</v>
      </c>
      <c r="Z81" s="32">
        <f t="shared" si="14"/>
        <v>0</v>
      </c>
      <c r="AA81" s="32">
        <f t="shared" si="15"/>
        <v>0</v>
      </c>
    </row>
    <row r="82" spans="1:27" s="39" customFormat="1" ht="40.5" hidden="1" customHeight="1" x14ac:dyDescent="0.35">
      <c r="A82" s="33">
        <f t="shared" si="16"/>
        <v>6</v>
      </c>
      <c r="B82" s="7">
        <v>1</v>
      </c>
      <c r="C82" s="34" t="s">
        <v>124</v>
      </c>
      <c r="D82" s="32" t="s">
        <v>125</v>
      </c>
      <c r="E82" s="57" t="s">
        <v>120</v>
      </c>
      <c r="F82" s="57"/>
      <c r="G82" s="57"/>
      <c r="H82" s="57"/>
      <c r="I82" s="57"/>
      <c r="J82" s="57"/>
      <c r="K82" s="57"/>
      <c r="L82" s="57"/>
      <c r="M82" s="58"/>
      <c r="N82" s="58"/>
      <c r="O82" s="7" t="s">
        <v>17</v>
      </c>
      <c r="P82" s="57" t="s">
        <v>126</v>
      </c>
      <c r="Q82" s="36"/>
      <c r="R82" s="37" t="s">
        <v>126</v>
      </c>
      <c r="S82" s="38" t="s">
        <v>123</v>
      </c>
      <c r="T82" s="19"/>
      <c r="U82" s="32">
        <f t="shared" si="9"/>
        <v>0</v>
      </c>
      <c r="V82" s="32">
        <f t="shared" si="10"/>
        <v>0</v>
      </c>
      <c r="W82" s="32">
        <f t="shared" si="11"/>
        <v>0</v>
      </c>
      <c r="X82" s="32">
        <f t="shared" si="12"/>
        <v>0</v>
      </c>
      <c r="Y82" s="32">
        <f t="shared" si="13"/>
        <v>0</v>
      </c>
      <c r="Z82" s="32">
        <f t="shared" si="14"/>
        <v>0</v>
      </c>
      <c r="AA82" s="32">
        <f t="shared" si="15"/>
        <v>0</v>
      </c>
    </row>
    <row r="83" spans="1:27" s="39" customFormat="1" ht="40.5" hidden="1" customHeight="1" x14ac:dyDescent="0.35">
      <c r="A83" s="33" t="e">
        <f>+#REF!+1</f>
        <v>#REF!</v>
      </c>
      <c r="B83" s="7">
        <v>1</v>
      </c>
      <c r="C83" s="34" t="s">
        <v>129</v>
      </c>
      <c r="D83" s="32" t="s">
        <v>130</v>
      </c>
      <c r="E83" s="32" t="s">
        <v>131</v>
      </c>
      <c r="F83" s="32"/>
      <c r="G83" s="32"/>
      <c r="H83" s="32"/>
      <c r="I83" s="32"/>
      <c r="J83" s="32"/>
      <c r="K83" s="32"/>
      <c r="L83" s="32"/>
      <c r="M83" s="35"/>
      <c r="N83" s="35"/>
      <c r="O83" s="7" t="s">
        <v>16</v>
      </c>
      <c r="P83" s="35"/>
      <c r="Q83" s="36"/>
      <c r="R83" s="45" t="s">
        <v>132</v>
      </c>
      <c r="S83" s="38"/>
      <c r="T83" s="19"/>
      <c r="U83" s="32">
        <f t="shared" si="9"/>
        <v>0</v>
      </c>
      <c r="V83" s="32">
        <f t="shared" si="10"/>
        <v>0</v>
      </c>
      <c r="W83" s="32">
        <f t="shared" si="11"/>
        <v>0</v>
      </c>
      <c r="X83" s="32">
        <f t="shared" si="12"/>
        <v>0</v>
      </c>
      <c r="Y83" s="32">
        <f t="shared" si="13"/>
        <v>0</v>
      </c>
      <c r="Z83" s="32">
        <f t="shared" si="14"/>
        <v>0</v>
      </c>
      <c r="AA83" s="32">
        <f t="shared" si="15"/>
        <v>0</v>
      </c>
    </row>
    <row r="84" spans="1:27" s="39" customFormat="1" ht="40.5" hidden="1" customHeight="1" x14ac:dyDescent="0.35">
      <c r="A84" s="33" t="e">
        <f t="shared" si="16"/>
        <v>#REF!</v>
      </c>
      <c r="B84" s="7">
        <v>1</v>
      </c>
      <c r="C84" s="34" t="s">
        <v>133</v>
      </c>
      <c r="D84" s="32" t="s">
        <v>134</v>
      </c>
      <c r="E84" s="32" t="s">
        <v>131</v>
      </c>
      <c r="F84" s="32"/>
      <c r="G84" s="32"/>
      <c r="H84" s="32"/>
      <c r="I84" s="32"/>
      <c r="J84" s="32"/>
      <c r="K84" s="32"/>
      <c r="L84" s="32"/>
      <c r="M84" s="35"/>
      <c r="N84" s="35"/>
      <c r="O84" s="7" t="s">
        <v>16</v>
      </c>
      <c r="P84" s="35"/>
      <c r="Q84" s="36"/>
      <c r="R84" s="50" t="s">
        <v>100</v>
      </c>
      <c r="S84" s="38"/>
      <c r="T84" s="19"/>
      <c r="U84" s="32">
        <f t="shared" si="9"/>
        <v>0</v>
      </c>
      <c r="V84" s="32">
        <f t="shared" si="10"/>
        <v>0</v>
      </c>
      <c r="W84" s="32">
        <f t="shared" si="11"/>
        <v>0</v>
      </c>
      <c r="X84" s="32">
        <f t="shared" si="12"/>
        <v>0</v>
      </c>
      <c r="Y84" s="32">
        <f t="shared" si="13"/>
        <v>0</v>
      </c>
      <c r="Z84" s="32">
        <f t="shared" si="14"/>
        <v>0</v>
      </c>
      <c r="AA84" s="32">
        <f t="shared" si="15"/>
        <v>0</v>
      </c>
    </row>
    <row r="85" spans="1:27" s="39" customFormat="1" ht="40.5" hidden="1" customHeight="1" x14ac:dyDescent="0.35">
      <c r="A85" s="33"/>
      <c r="B85" s="7"/>
      <c r="C85" s="34"/>
      <c r="D85" s="32" t="s">
        <v>78</v>
      </c>
      <c r="E85" s="32" t="s">
        <v>135</v>
      </c>
      <c r="F85" s="32"/>
      <c r="G85" s="32"/>
      <c r="H85" s="32"/>
      <c r="I85" s="32"/>
      <c r="J85" s="32"/>
      <c r="K85" s="32"/>
      <c r="L85" s="32"/>
      <c r="M85" s="35"/>
      <c r="N85" s="35"/>
      <c r="O85" s="7" t="s">
        <v>17</v>
      </c>
      <c r="P85" s="35" t="s">
        <v>136</v>
      </c>
      <c r="Q85" s="36"/>
      <c r="R85" s="60" t="s">
        <v>137</v>
      </c>
      <c r="S85" s="38"/>
      <c r="T85" s="19"/>
      <c r="U85" s="32">
        <f t="shared" si="9"/>
        <v>0</v>
      </c>
      <c r="V85" s="32">
        <f t="shared" si="10"/>
        <v>0</v>
      </c>
      <c r="W85" s="32">
        <f t="shared" si="11"/>
        <v>0</v>
      </c>
      <c r="X85" s="32">
        <f t="shared" si="12"/>
        <v>0</v>
      </c>
      <c r="Y85" s="32">
        <f t="shared" si="13"/>
        <v>0</v>
      </c>
      <c r="Z85" s="32">
        <f t="shared" si="14"/>
        <v>0</v>
      </c>
      <c r="AA85" s="32">
        <f t="shared" si="15"/>
        <v>0</v>
      </c>
    </row>
    <row r="86" spans="1:27" s="39" customFormat="1" ht="40.5" hidden="1" customHeight="1" x14ac:dyDescent="0.35">
      <c r="A86" s="33"/>
      <c r="B86" s="7"/>
      <c r="C86" s="34"/>
      <c r="D86" s="32" t="s">
        <v>138</v>
      </c>
      <c r="E86" s="32" t="s">
        <v>139</v>
      </c>
      <c r="F86" s="32"/>
      <c r="G86" s="32"/>
      <c r="H86" s="32"/>
      <c r="I86" s="32"/>
      <c r="J86" s="32"/>
      <c r="K86" s="32"/>
      <c r="L86" s="32"/>
      <c r="M86" s="35"/>
      <c r="N86" s="35"/>
      <c r="O86" s="7" t="s">
        <v>19</v>
      </c>
      <c r="P86" s="35" t="s">
        <v>140</v>
      </c>
      <c r="Q86" s="36"/>
      <c r="R86" s="60" t="s">
        <v>45</v>
      </c>
      <c r="S86" s="38"/>
      <c r="T86" s="19"/>
      <c r="U86" s="32">
        <f t="shared" si="9"/>
        <v>0</v>
      </c>
      <c r="V86" s="32">
        <f t="shared" si="10"/>
        <v>0</v>
      </c>
      <c r="W86" s="32">
        <f t="shared" si="11"/>
        <v>0</v>
      </c>
      <c r="X86" s="32">
        <f t="shared" si="12"/>
        <v>0</v>
      </c>
      <c r="Y86" s="32">
        <f t="shared" si="13"/>
        <v>0</v>
      </c>
      <c r="Z86" s="32">
        <f t="shared" si="14"/>
        <v>0</v>
      </c>
      <c r="AA86" s="32">
        <f t="shared" si="15"/>
        <v>0</v>
      </c>
    </row>
    <row r="87" spans="1:27" s="39" customFormat="1" ht="40.5" hidden="1" customHeight="1" x14ac:dyDescent="0.35">
      <c r="A87" s="51" t="e">
        <f>+A84+1</f>
        <v>#REF!</v>
      </c>
      <c r="B87" s="42">
        <v>1</v>
      </c>
      <c r="C87" s="52" t="s">
        <v>141</v>
      </c>
      <c r="D87" s="40" t="s">
        <v>142</v>
      </c>
      <c r="E87" s="40" t="s">
        <v>139</v>
      </c>
      <c r="F87" s="40"/>
      <c r="G87" s="40"/>
      <c r="H87" s="40"/>
      <c r="I87" s="40"/>
      <c r="J87" s="40"/>
      <c r="K87" s="40"/>
      <c r="L87" s="40"/>
      <c r="M87" s="41"/>
      <c r="N87" s="41"/>
      <c r="O87" s="42" t="s">
        <v>18</v>
      </c>
      <c r="P87" s="41" t="s">
        <v>143</v>
      </c>
      <c r="Q87" s="53"/>
      <c r="R87" s="61" t="s">
        <v>45</v>
      </c>
      <c r="S87" s="55" t="s">
        <v>46</v>
      </c>
      <c r="T87" s="31"/>
      <c r="U87" s="32">
        <f t="shared" si="9"/>
        <v>0</v>
      </c>
      <c r="V87" s="32">
        <f t="shared" si="10"/>
        <v>0</v>
      </c>
      <c r="W87" s="32">
        <f t="shared" si="11"/>
        <v>0</v>
      </c>
      <c r="X87" s="32">
        <f t="shared" si="12"/>
        <v>0</v>
      </c>
      <c r="Y87" s="32">
        <f t="shared" si="13"/>
        <v>0</v>
      </c>
      <c r="Z87" s="32">
        <f t="shared" si="14"/>
        <v>0</v>
      </c>
      <c r="AA87" s="32">
        <f t="shared" si="15"/>
        <v>0</v>
      </c>
    </row>
    <row r="88" spans="1:27" s="39" customFormat="1" ht="40.5" hidden="1" customHeight="1" x14ac:dyDescent="0.35">
      <c r="A88" s="33"/>
      <c r="B88" s="7">
        <v>1</v>
      </c>
      <c r="C88" s="34" t="s">
        <v>144</v>
      </c>
      <c r="D88" s="40" t="s">
        <v>145</v>
      </c>
      <c r="E88" s="40" t="s">
        <v>139</v>
      </c>
      <c r="F88" s="40"/>
      <c r="G88" s="40"/>
      <c r="H88" s="40"/>
      <c r="I88" s="40"/>
      <c r="J88" s="40"/>
      <c r="K88" s="40"/>
      <c r="L88" s="40"/>
      <c r="M88" s="41"/>
      <c r="N88" s="41"/>
      <c r="O88" s="42" t="s">
        <v>18</v>
      </c>
      <c r="P88" s="35"/>
      <c r="Q88" s="36"/>
      <c r="R88" s="37"/>
      <c r="S88" s="38"/>
      <c r="T88" s="19"/>
      <c r="U88" s="32">
        <f t="shared" si="9"/>
        <v>0</v>
      </c>
      <c r="V88" s="32">
        <f t="shared" si="10"/>
        <v>0</v>
      </c>
      <c r="W88" s="32">
        <f t="shared" si="11"/>
        <v>0</v>
      </c>
      <c r="X88" s="32">
        <f t="shared" si="12"/>
        <v>0</v>
      </c>
      <c r="Y88" s="32">
        <f t="shared" si="13"/>
        <v>0</v>
      </c>
      <c r="Z88" s="32">
        <f t="shared" si="14"/>
        <v>0</v>
      </c>
      <c r="AA88" s="32">
        <f t="shared" si="15"/>
        <v>0</v>
      </c>
    </row>
    <row r="89" spans="1:27" s="39" customFormat="1" ht="40.5" hidden="1" customHeight="1" x14ac:dyDescent="0.35">
      <c r="A89" s="33"/>
      <c r="B89" s="7">
        <v>1</v>
      </c>
      <c r="C89" s="34" t="s">
        <v>146</v>
      </c>
      <c r="D89" s="40" t="s">
        <v>147</v>
      </c>
      <c r="E89" s="40" t="s">
        <v>139</v>
      </c>
      <c r="F89" s="40"/>
      <c r="G89" s="40"/>
      <c r="H89" s="40"/>
      <c r="I89" s="40"/>
      <c r="J89" s="40"/>
      <c r="K89" s="40"/>
      <c r="L89" s="40"/>
      <c r="M89" s="41"/>
      <c r="N89" s="41"/>
      <c r="O89" s="42" t="s">
        <v>18</v>
      </c>
      <c r="P89" s="35"/>
      <c r="Q89" s="36"/>
      <c r="R89" s="37"/>
      <c r="S89" s="38"/>
      <c r="T89" s="19"/>
      <c r="U89" s="32">
        <f t="shared" si="9"/>
        <v>0</v>
      </c>
      <c r="V89" s="32">
        <f t="shared" si="10"/>
        <v>0</v>
      </c>
      <c r="W89" s="32">
        <f t="shared" si="11"/>
        <v>0</v>
      </c>
      <c r="X89" s="32">
        <f t="shared" si="12"/>
        <v>0</v>
      </c>
      <c r="Y89" s="32">
        <f t="shared" si="13"/>
        <v>0</v>
      </c>
      <c r="Z89" s="32">
        <f t="shared" si="14"/>
        <v>0</v>
      </c>
      <c r="AA89" s="32">
        <f t="shared" si="15"/>
        <v>0</v>
      </c>
    </row>
    <row r="90" spans="1:27" s="39" customFormat="1" ht="40.5" hidden="1" customHeight="1" x14ac:dyDescent="0.35">
      <c r="A90" s="33"/>
      <c r="B90" s="7">
        <v>1</v>
      </c>
      <c r="C90" s="34" t="s">
        <v>148</v>
      </c>
      <c r="D90" s="40" t="s">
        <v>149</v>
      </c>
      <c r="E90" s="40" t="s">
        <v>139</v>
      </c>
      <c r="F90" s="40"/>
      <c r="G90" s="40"/>
      <c r="H90" s="40"/>
      <c r="I90" s="40"/>
      <c r="J90" s="40"/>
      <c r="K90" s="40"/>
      <c r="L90" s="40"/>
      <c r="M90" s="41"/>
      <c r="N90" s="41"/>
      <c r="O90" s="42" t="s">
        <v>18</v>
      </c>
      <c r="P90" s="35"/>
      <c r="Q90" s="36"/>
      <c r="R90" s="37"/>
      <c r="S90" s="38"/>
      <c r="T90" s="19"/>
      <c r="U90" s="32">
        <f t="shared" si="9"/>
        <v>0</v>
      </c>
      <c r="V90" s="32">
        <f t="shared" si="10"/>
        <v>0</v>
      </c>
      <c r="W90" s="32">
        <f t="shared" si="11"/>
        <v>0</v>
      </c>
      <c r="X90" s="32">
        <f t="shared" si="12"/>
        <v>0</v>
      </c>
      <c r="Y90" s="32">
        <f t="shared" si="13"/>
        <v>0</v>
      </c>
      <c r="Z90" s="32">
        <f t="shared" si="14"/>
        <v>0</v>
      </c>
      <c r="AA90" s="32">
        <f t="shared" si="15"/>
        <v>0</v>
      </c>
    </row>
    <row r="91" spans="1:27" s="39" customFormat="1" ht="40.5" hidden="1" customHeight="1" x14ac:dyDescent="0.35">
      <c r="A91" s="33"/>
      <c r="B91" s="7">
        <v>1</v>
      </c>
      <c r="C91" s="34" t="s">
        <v>150</v>
      </c>
      <c r="D91" s="40" t="s">
        <v>151</v>
      </c>
      <c r="E91" s="40" t="s">
        <v>139</v>
      </c>
      <c r="F91" s="40"/>
      <c r="G91" s="40"/>
      <c r="H91" s="40"/>
      <c r="I91" s="40"/>
      <c r="J91" s="40"/>
      <c r="K91" s="40"/>
      <c r="L91" s="40"/>
      <c r="M91" s="41"/>
      <c r="N91" s="41"/>
      <c r="O91" s="42" t="s">
        <v>18</v>
      </c>
      <c r="P91" s="35"/>
      <c r="Q91" s="36"/>
      <c r="R91" s="37"/>
      <c r="S91" s="38"/>
      <c r="T91" s="19"/>
      <c r="U91" s="32">
        <f t="shared" si="9"/>
        <v>0</v>
      </c>
      <c r="V91" s="32">
        <f t="shared" si="10"/>
        <v>0</v>
      </c>
      <c r="W91" s="32">
        <f t="shared" si="11"/>
        <v>0</v>
      </c>
      <c r="X91" s="32">
        <f t="shared" si="12"/>
        <v>0</v>
      </c>
      <c r="Y91" s="32">
        <f t="shared" si="13"/>
        <v>0</v>
      </c>
      <c r="Z91" s="32">
        <f t="shared" si="14"/>
        <v>0</v>
      </c>
      <c r="AA91" s="32">
        <f t="shared" si="15"/>
        <v>0</v>
      </c>
    </row>
    <row r="92" spans="1:27" s="59" customFormat="1" ht="40.5" hidden="1" customHeight="1" x14ac:dyDescent="0.35">
      <c r="A92" s="33">
        <f>+A91+1</f>
        <v>1</v>
      </c>
      <c r="B92" s="7">
        <v>1</v>
      </c>
      <c r="C92" s="34" t="s">
        <v>152</v>
      </c>
      <c r="D92" s="32" t="s">
        <v>83</v>
      </c>
      <c r="E92" s="32" t="s">
        <v>153</v>
      </c>
      <c r="F92" s="32"/>
      <c r="G92" s="32"/>
      <c r="H92" s="32"/>
      <c r="I92" s="32"/>
      <c r="J92" s="32"/>
      <c r="K92" s="32"/>
      <c r="L92" s="32"/>
      <c r="M92" s="35"/>
      <c r="N92" s="35"/>
      <c r="O92" s="7" t="s">
        <v>18</v>
      </c>
      <c r="P92" s="35" t="s">
        <v>154</v>
      </c>
      <c r="Q92" s="36"/>
      <c r="R92" s="45" t="s">
        <v>155</v>
      </c>
      <c r="S92" s="38" t="s">
        <v>46</v>
      </c>
      <c r="T92" s="19"/>
      <c r="U92" s="32">
        <f t="shared" si="9"/>
        <v>0</v>
      </c>
      <c r="V92" s="32">
        <f t="shared" si="10"/>
        <v>0</v>
      </c>
      <c r="W92" s="32">
        <f t="shared" si="11"/>
        <v>0</v>
      </c>
      <c r="X92" s="32">
        <f t="shared" si="12"/>
        <v>0</v>
      </c>
      <c r="Y92" s="32">
        <f t="shared" si="13"/>
        <v>0</v>
      </c>
      <c r="Z92" s="32">
        <f t="shared" si="14"/>
        <v>0</v>
      </c>
      <c r="AA92" s="32">
        <f t="shared" si="15"/>
        <v>0</v>
      </c>
    </row>
    <row r="93" spans="1:27" s="39" customFormat="1" ht="40.5" hidden="1" customHeight="1" x14ac:dyDescent="0.35">
      <c r="A93" s="33">
        <f>+A92+1</f>
        <v>2</v>
      </c>
      <c r="B93" s="7">
        <v>1</v>
      </c>
      <c r="C93" s="34" t="s">
        <v>156</v>
      </c>
      <c r="D93" s="32" t="s">
        <v>157</v>
      </c>
      <c r="E93" s="32" t="s">
        <v>158</v>
      </c>
      <c r="F93" s="32"/>
      <c r="G93" s="32"/>
      <c r="H93" s="32"/>
      <c r="I93" s="32"/>
      <c r="J93" s="32"/>
      <c r="K93" s="32"/>
      <c r="L93" s="32"/>
      <c r="M93" s="35"/>
      <c r="N93" s="35"/>
      <c r="O93" s="7" t="s">
        <v>16</v>
      </c>
      <c r="P93" s="35" t="s">
        <v>159</v>
      </c>
      <c r="Q93" s="56" t="s">
        <v>160</v>
      </c>
      <c r="R93" s="62" t="s">
        <v>161</v>
      </c>
      <c r="S93" s="38"/>
      <c r="T93" s="19"/>
      <c r="U93" s="32">
        <f t="shared" si="9"/>
        <v>0</v>
      </c>
      <c r="V93" s="32">
        <f t="shared" si="10"/>
        <v>0</v>
      </c>
      <c r="W93" s="32">
        <f t="shared" si="11"/>
        <v>0</v>
      </c>
      <c r="X93" s="32">
        <f t="shared" si="12"/>
        <v>0</v>
      </c>
      <c r="Y93" s="32">
        <f t="shared" si="13"/>
        <v>0</v>
      </c>
      <c r="Z93" s="32">
        <f t="shared" si="14"/>
        <v>0</v>
      </c>
      <c r="AA93" s="32">
        <f t="shared" si="15"/>
        <v>0</v>
      </c>
    </row>
    <row r="94" spans="1:27" s="39" customFormat="1" ht="40.5" hidden="1" customHeight="1" x14ac:dyDescent="0.35">
      <c r="A94" s="33">
        <f>+A93+1</f>
        <v>3</v>
      </c>
      <c r="B94" s="7">
        <v>1</v>
      </c>
      <c r="C94" s="34" t="s">
        <v>162</v>
      </c>
      <c r="D94" s="32" t="s">
        <v>24</v>
      </c>
      <c r="E94" s="32" t="s">
        <v>158</v>
      </c>
      <c r="F94" s="32"/>
      <c r="G94" s="32"/>
      <c r="H94" s="32"/>
      <c r="I94" s="32"/>
      <c r="J94" s="32"/>
      <c r="K94" s="32"/>
      <c r="L94" s="32"/>
      <c r="M94" s="35"/>
      <c r="N94" s="35"/>
      <c r="O94" s="7" t="s">
        <v>16</v>
      </c>
      <c r="P94" s="35" t="s">
        <v>163</v>
      </c>
      <c r="Q94" s="36" t="s">
        <v>163</v>
      </c>
      <c r="R94" s="62" t="s">
        <v>161</v>
      </c>
      <c r="S94" s="38"/>
      <c r="T94" s="19"/>
      <c r="U94" s="32">
        <f t="shared" si="9"/>
        <v>0</v>
      </c>
      <c r="V94" s="32">
        <f t="shared" si="10"/>
        <v>0</v>
      </c>
      <c r="W94" s="32">
        <f t="shared" si="11"/>
        <v>0</v>
      </c>
      <c r="X94" s="32">
        <f t="shared" si="12"/>
        <v>0</v>
      </c>
      <c r="Y94" s="32">
        <f t="shared" si="13"/>
        <v>0</v>
      </c>
      <c r="Z94" s="32">
        <f t="shared" si="14"/>
        <v>0</v>
      </c>
      <c r="AA94" s="32">
        <f t="shared" si="15"/>
        <v>0</v>
      </c>
    </row>
    <row r="95" spans="1:27" s="39" customFormat="1" ht="40.5" hidden="1" customHeight="1" x14ac:dyDescent="0.35">
      <c r="A95" s="33">
        <f>+A94+1</f>
        <v>4</v>
      </c>
      <c r="B95" s="7">
        <v>0</v>
      </c>
      <c r="C95" s="34" t="s">
        <v>164</v>
      </c>
      <c r="D95" s="32" t="s">
        <v>30</v>
      </c>
      <c r="E95" s="32" t="s">
        <v>165</v>
      </c>
      <c r="F95" s="32"/>
      <c r="G95" s="32"/>
      <c r="H95" s="32"/>
      <c r="I95" s="32"/>
      <c r="J95" s="32"/>
      <c r="K95" s="32"/>
      <c r="L95" s="32"/>
      <c r="M95" s="35"/>
      <c r="N95" s="35"/>
      <c r="O95" s="7" t="s">
        <v>17</v>
      </c>
      <c r="P95" s="63" t="s">
        <v>166</v>
      </c>
      <c r="Q95" s="36"/>
      <c r="R95" s="45" t="s">
        <v>167</v>
      </c>
      <c r="S95" s="38" t="s">
        <v>123</v>
      </c>
      <c r="T95" s="19"/>
      <c r="U95" s="32">
        <f t="shared" si="9"/>
        <v>0</v>
      </c>
      <c r="V95" s="32">
        <f t="shared" si="10"/>
        <v>0</v>
      </c>
      <c r="W95" s="32">
        <f t="shared" si="11"/>
        <v>0</v>
      </c>
      <c r="X95" s="32">
        <f t="shared" si="12"/>
        <v>0</v>
      </c>
      <c r="Y95" s="32">
        <f t="shared" si="13"/>
        <v>0</v>
      </c>
      <c r="Z95" s="32">
        <f t="shared" si="14"/>
        <v>0</v>
      </c>
      <c r="AA95" s="32">
        <f t="shared" si="15"/>
        <v>0</v>
      </c>
    </row>
    <row r="96" spans="1:27" s="39" customFormat="1" ht="40.5" hidden="1" customHeight="1" x14ac:dyDescent="0.35">
      <c r="A96" s="33">
        <f>+A95+1</f>
        <v>5</v>
      </c>
      <c r="B96" s="7">
        <v>1</v>
      </c>
      <c r="C96" s="34" t="s">
        <v>168</v>
      </c>
      <c r="D96" s="32" t="s">
        <v>169</v>
      </c>
      <c r="E96" s="32" t="s">
        <v>170</v>
      </c>
      <c r="F96" s="32"/>
      <c r="G96" s="32"/>
      <c r="H96" s="32"/>
      <c r="I96" s="32"/>
      <c r="J96" s="32"/>
      <c r="K96" s="32"/>
      <c r="L96" s="32"/>
      <c r="M96" s="35"/>
      <c r="N96" s="35"/>
      <c r="O96" s="34" t="s">
        <v>43</v>
      </c>
      <c r="P96" s="64" t="s">
        <v>171</v>
      </c>
      <c r="Q96" s="56"/>
      <c r="R96" s="45" t="s">
        <v>172</v>
      </c>
      <c r="S96" s="38"/>
      <c r="T96" s="19"/>
      <c r="U96" s="32">
        <f t="shared" si="9"/>
        <v>0</v>
      </c>
      <c r="V96" s="32">
        <f t="shared" si="10"/>
        <v>0</v>
      </c>
      <c r="W96" s="32">
        <f t="shared" si="11"/>
        <v>0</v>
      </c>
      <c r="X96" s="32">
        <f t="shared" si="12"/>
        <v>0</v>
      </c>
      <c r="Y96" s="32">
        <f t="shared" si="13"/>
        <v>0</v>
      </c>
      <c r="Z96" s="32">
        <f t="shared" si="14"/>
        <v>0</v>
      </c>
      <c r="AA96" s="32">
        <f t="shared" si="15"/>
        <v>0</v>
      </c>
    </row>
    <row r="97" spans="1:27" s="39" customFormat="1" ht="40.5" hidden="1" customHeight="1" x14ac:dyDescent="0.35">
      <c r="A97" s="33"/>
      <c r="B97" s="7"/>
      <c r="C97" s="34"/>
      <c r="D97" s="32" t="s">
        <v>173</v>
      </c>
      <c r="E97" s="32" t="s">
        <v>174</v>
      </c>
      <c r="F97" s="32"/>
      <c r="G97" s="32"/>
      <c r="H97" s="32"/>
      <c r="I97" s="32"/>
      <c r="J97" s="32"/>
      <c r="K97" s="32"/>
      <c r="L97" s="32"/>
      <c r="M97" s="35"/>
      <c r="N97" s="35"/>
      <c r="O97" s="34" t="s">
        <v>175</v>
      </c>
      <c r="P97" s="64" t="s">
        <v>176</v>
      </c>
      <c r="Q97" s="56"/>
      <c r="R97" s="45" t="s">
        <v>177</v>
      </c>
      <c r="S97" s="38"/>
      <c r="T97" s="19"/>
      <c r="U97" s="32">
        <f t="shared" si="9"/>
        <v>0</v>
      </c>
      <c r="V97" s="32">
        <f t="shared" si="10"/>
        <v>0</v>
      </c>
      <c r="W97" s="32">
        <f t="shared" si="11"/>
        <v>0</v>
      </c>
      <c r="X97" s="32">
        <f t="shared" si="12"/>
        <v>0</v>
      </c>
      <c r="Y97" s="32">
        <f t="shared" si="13"/>
        <v>0</v>
      </c>
      <c r="Z97" s="32">
        <f t="shared" si="14"/>
        <v>0</v>
      </c>
      <c r="AA97" s="32">
        <f t="shared" si="15"/>
        <v>0</v>
      </c>
    </row>
    <row r="98" spans="1:27" s="39" customFormat="1" ht="40.5" hidden="1" customHeight="1" x14ac:dyDescent="0.35">
      <c r="A98" s="33"/>
      <c r="B98" s="7"/>
      <c r="C98" s="34"/>
      <c r="D98" s="32" t="s">
        <v>59</v>
      </c>
      <c r="E98" s="32" t="s">
        <v>178</v>
      </c>
      <c r="F98" s="32"/>
      <c r="G98" s="32"/>
      <c r="H98" s="32"/>
      <c r="I98" s="32"/>
      <c r="J98" s="32"/>
      <c r="K98" s="32"/>
      <c r="L98" s="32"/>
      <c r="M98" s="35"/>
      <c r="N98" s="35"/>
      <c r="O98" s="34" t="s">
        <v>16</v>
      </c>
      <c r="P98" s="35" t="s">
        <v>179</v>
      </c>
      <c r="Q98" s="56"/>
      <c r="R98" s="45" t="s">
        <v>180</v>
      </c>
      <c r="S98" s="38"/>
      <c r="T98" s="19"/>
      <c r="U98" s="32">
        <f t="shared" si="9"/>
        <v>0</v>
      </c>
      <c r="V98" s="32">
        <f t="shared" si="10"/>
        <v>0</v>
      </c>
      <c r="W98" s="32">
        <f t="shared" si="11"/>
        <v>0</v>
      </c>
      <c r="X98" s="32">
        <f t="shared" si="12"/>
        <v>0</v>
      </c>
      <c r="Y98" s="32">
        <f t="shared" si="13"/>
        <v>0</v>
      </c>
      <c r="Z98" s="32">
        <f t="shared" si="14"/>
        <v>0</v>
      </c>
      <c r="AA98" s="32">
        <f t="shared" si="15"/>
        <v>0</v>
      </c>
    </row>
    <row r="99" spans="1:27" s="39" customFormat="1" ht="40.5" hidden="1" customHeight="1" x14ac:dyDescent="0.35">
      <c r="A99" s="33"/>
      <c r="B99" s="7"/>
      <c r="C99" s="34"/>
      <c r="D99" s="32" t="s">
        <v>181</v>
      </c>
      <c r="E99" s="32" t="s">
        <v>178</v>
      </c>
      <c r="F99" s="32"/>
      <c r="G99" s="32"/>
      <c r="H99" s="32"/>
      <c r="I99" s="32"/>
      <c r="J99" s="32"/>
      <c r="K99" s="32"/>
      <c r="L99" s="32"/>
      <c r="M99" s="35"/>
      <c r="N99" s="35"/>
      <c r="O99" s="34" t="s">
        <v>16</v>
      </c>
      <c r="P99" s="35" t="s">
        <v>182</v>
      </c>
      <c r="Q99" s="56"/>
      <c r="R99" s="45" t="s">
        <v>183</v>
      </c>
      <c r="S99" s="38"/>
      <c r="T99" s="19"/>
      <c r="U99" s="32">
        <f t="shared" si="9"/>
        <v>0</v>
      </c>
      <c r="V99" s="32">
        <f t="shared" si="10"/>
        <v>0</v>
      </c>
      <c r="W99" s="32">
        <f t="shared" si="11"/>
        <v>0</v>
      </c>
      <c r="X99" s="32"/>
      <c r="Y99" s="32">
        <f t="shared" si="13"/>
        <v>0</v>
      </c>
      <c r="Z99" s="32">
        <f t="shared" si="14"/>
        <v>0</v>
      </c>
      <c r="AA99" s="32">
        <f t="shared" si="15"/>
        <v>0</v>
      </c>
    </row>
    <row r="100" spans="1:27" s="39" customFormat="1" ht="40.5" hidden="1" customHeight="1" x14ac:dyDescent="0.35">
      <c r="A100" s="33">
        <f>+A96+1</f>
        <v>6</v>
      </c>
      <c r="B100" s="7">
        <v>0</v>
      </c>
      <c r="C100" s="34" t="s">
        <v>184</v>
      </c>
      <c r="D100" s="32" t="s">
        <v>185</v>
      </c>
      <c r="E100" s="32" t="s">
        <v>186</v>
      </c>
      <c r="F100" s="32"/>
      <c r="G100" s="32"/>
      <c r="H100" s="32"/>
      <c r="I100" s="32"/>
      <c r="J100" s="32"/>
      <c r="K100" s="32"/>
      <c r="L100" s="32"/>
      <c r="M100" s="35"/>
      <c r="N100" s="35"/>
      <c r="O100" s="7" t="s">
        <v>17</v>
      </c>
      <c r="P100" s="35" t="s">
        <v>187</v>
      </c>
      <c r="Q100" s="36"/>
      <c r="R100" s="45" t="s">
        <v>188</v>
      </c>
      <c r="S100" s="38"/>
      <c r="T100" s="19"/>
      <c r="U100" s="32">
        <f t="shared" si="9"/>
        <v>0</v>
      </c>
      <c r="V100" s="32">
        <f t="shared" si="10"/>
        <v>0</v>
      </c>
      <c r="W100" s="32">
        <f t="shared" si="11"/>
        <v>0</v>
      </c>
      <c r="X100" s="32">
        <f>+IF(AND(M100=1,P100="St Peter Claver"),1,0)</f>
        <v>0</v>
      </c>
      <c r="Y100" s="32">
        <f t="shared" si="13"/>
        <v>0</v>
      </c>
      <c r="Z100" s="32">
        <f t="shared" si="14"/>
        <v>0</v>
      </c>
      <c r="AA100" s="32">
        <f t="shared" si="15"/>
        <v>0</v>
      </c>
    </row>
    <row r="101" spans="1:27" s="39" customFormat="1" ht="40.5" hidden="1" customHeight="1" x14ac:dyDescent="0.35">
      <c r="A101" s="33">
        <f>+A100+1</f>
        <v>7</v>
      </c>
      <c r="B101" s="7">
        <v>0</v>
      </c>
      <c r="C101" s="34" t="s">
        <v>189</v>
      </c>
      <c r="D101" s="32" t="s">
        <v>190</v>
      </c>
      <c r="E101" s="32" t="s">
        <v>186</v>
      </c>
      <c r="F101" s="32"/>
      <c r="G101" s="32"/>
      <c r="H101" s="32"/>
      <c r="I101" s="32"/>
      <c r="J101" s="32"/>
      <c r="K101" s="32"/>
      <c r="L101" s="32"/>
      <c r="M101" s="35"/>
      <c r="N101" s="35"/>
      <c r="O101" s="7" t="s">
        <v>17</v>
      </c>
      <c r="P101" s="35" t="s">
        <v>191</v>
      </c>
      <c r="Q101" s="36"/>
      <c r="R101" s="37"/>
      <c r="S101" s="38"/>
      <c r="T101" s="19"/>
      <c r="U101" s="32">
        <f t="shared" si="9"/>
        <v>0</v>
      </c>
      <c r="V101" s="32">
        <f t="shared" si="10"/>
        <v>0</v>
      </c>
      <c r="W101" s="32">
        <f t="shared" si="11"/>
        <v>0</v>
      </c>
      <c r="X101" s="32">
        <f>+IF(AND(M101=1,P101="St Peter Claver"),1,0)</f>
        <v>0</v>
      </c>
      <c r="Y101" s="32">
        <f t="shared" si="13"/>
        <v>0</v>
      </c>
      <c r="Z101" s="32">
        <f t="shared" si="14"/>
        <v>0</v>
      </c>
      <c r="AA101" s="32">
        <f t="shared" si="15"/>
        <v>0</v>
      </c>
    </row>
    <row r="102" spans="1:27" s="39" customFormat="1" ht="40.5" hidden="1" customHeight="1" x14ac:dyDescent="0.35">
      <c r="A102" s="33">
        <f>+A101+1</f>
        <v>8</v>
      </c>
      <c r="B102" s="7">
        <v>1</v>
      </c>
      <c r="C102" s="34" t="s">
        <v>192</v>
      </c>
      <c r="D102" s="32" t="s">
        <v>193</v>
      </c>
      <c r="E102" s="32" t="s">
        <v>194</v>
      </c>
      <c r="F102" s="32"/>
      <c r="G102" s="32"/>
      <c r="H102" s="32"/>
      <c r="I102" s="32"/>
      <c r="J102" s="32"/>
      <c r="K102" s="32"/>
      <c r="L102" s="32"/>
      <c r="M102" s="35"/>
      <c r="N102" s="35"/>
      <c r="O102" s="7" t="s">
        <v>195</v>
      </c>
      <c r="P102" s="35"/>
      <c r="Q102" s="36"/>
      <c r="R102" s="45"/>
      <c r="S102" s="38" t="s">
        <v>196</v>
      </c>
      <c r="T102" s="19"/>
      <c r="U102" s="32">
        <f t="shared" si="9"/>
        <v>0</v>
      </c>
      <c r="V102" s="32">
        <f t="shared" si="10"/>
        <v>0</v>
      </c>
      <c r="W102" s="32">
        <f t="shared" si="11"/>
        <v>0</v>
      </c>
      <c r="X102" s="32">
        <f>+IF(AND(M102=1,P102="St Peter Claver"),1,0)</f>
        <v>0</v>
      </c>
      <c r="Y102" s="32">
        <f t="shared" si="13"/>
        <v>0</v>
      </c>
      <c r="Z102" s="32">
        <f t="shared" si="14"/>
        <v>0</v>
      </c>
      <c r="AA102" s="32">
        <f t="shared" si="15"/>
        <v>0</v>
      </c>
    </row>
    <row r="103" spans="1:27" s="39" customFormat="1" ht="40.5" hidden="1" customHeight="1" x14ac:dyDescent="0.55000000000000004">
      <c r="A103" s="33"/>
      <c r="B103" s="7"/>
      <c r="C103" s="34"/>
      <c r="D103" s="32" t="s">
        <v>198</v>
      </c>
      <c r="E103" s="32" t="s">
        <v>197</v>
      </c>
      <c r="F103" s="32"/>
      <c r="G103" s="32"/>
      <c r="H103" s="32"/>
      <c r="I103" s="47">
        <v>1</v>
      </c>
      <c r="J103" s="47">
        <v>1</v>
      </c>
      <c r="K103" s="32"/>
      <c r="L103" s="32"/>
      <c r="M103" s="35">
        <v>1</v>
      </c>
      <c r="N103" s="35"/>
      <c r="O103" s="7"/>
      <c r="P103" s="32"/>
      <c r="Q103" s="38"/>
      <c r="R103" s="49"/>
      <c r="S103" s="38"/>
      <c r="T103" s="19"/>
      <c r="U103" s="32"/>
      <c r="V103" s="32"/>
      <c r="W103" s="32"/>
      <c r="X103" s="32"/>
      <c r="Y103" s="32"/>
      <c r="Z103" s="32"/>
      <c r="AA103" s="32"/>
    </row>
    <row r="104" spans="1:27" s="39" customFormat="1" ht="40.5" hidden="1" customHeight="1" x14ac:dyDescent="0.35">
      <c r="A104" s="33" t="e">
        <f>+#REF!+1</f>
        <v>#REF!</v>
      </c>
      <c r="B104" s="7">
        <v>1</v>
      </c>
      <c r="C104" s="34" t="s">
        <v>199</v>
      </c>
      <c r="D104" s="32" t="s">
        <v>200</v>
      </c>
      <c r="E104" s="32" t="s">
        <v>201</v>
      </c>
      <c r="F104" s="32"/>
      <c r="G104" s="32"/>
      <c r="H104" s="32"/>
      <c r="I104" s="32"/>
      <c r="J104" s="32"/>
      <c r="K104" s="32"/>
      <c r="L104" s="32"/>
      <c r="M104" s="35"/>
      <c r="N104" s="35"/>
      <c r="O104" s="7" t="s">
        <v>17</v>
      </c>
      <c r="P104" s="35" t="s">
        <v>202</v>
      </c>
      <c r="Q104" s="36"/>
      <c r="R104" s="45" t="s">
        <v>203</v>
      </c>
      <c r="S104" s="38" t="s">
        <v>123</v>
      </c>
      <c r="T104" s="19"/>
      <c r="U104" s="32">
        <f>+IF(AND(M104=1,O104="SROL"),1,0)</f>
        <v>0</v>
      </c>
      <c r="V104" s="32">
        <f>+IF(AND(M104=1,O104="Holy Cross"),1,0)</f>
        <v>0</v>
      </c>
      <c r="W104" s="32">
        <f>+IF(AND(M104=1,O104="St Paschal's"),1,0)</f>
        <v>0</v>
      </c>
      <c r="X104" s="32">
        <f>+IF(AND(M104=1,P104="St Peter Claver"),1,0)</f>
        <v>0</v>
      </c>
      <c r="Y104" s="32">
        <f>+IF(AND(M104=1,O104="St Jude"),1,0)</f>
        <v>0</v>
      </c>
      <c r="Z104" s="32">
        <f>+IF(AND(M104=1,O104="Santa Clara"),1,0)</f>
        <v>0</v>
      </c>
      <c r="AA104" s="32">
        <f>+IF(AND(U104=0,V104=0,W104=0,Y104=0,Z104=0,M104=1),1,0)</f>
        <v>0</v>
      </c>
    </row>
    <row r="105" spans="1:27" s="39" customFormat="1" ht="40.5" hidden="1" customHeight="1" x14ac:dyDescent="0.35">
      <c r="A105" s="33" t="e">
        <f>+A104+1</f>
        <v>#REF!</v>
      </c>
      <c r="B105" s="7">
        <v>1</v>
      </c>
      <c r="C105" s="34" t="s">
        <v>204</v>
      </c>
      <c r="D105" s="32" t="s">
        <v>205</v>
      </c>
      <c r="E105" s="32" t="s">
        <v>201</v>
      </c>
      <c r="F105" s="32"/>
      <c r="G105" s="32"/>
      <c r="H105" s="32"/>
      <c r="I105" s="32"/>
      <c r="J105" s="32"/>
      <c r="K105" s="32"/>
      <c r="L105" s="32"/>
      <c r="M105" s="35"/>
      <c r="N105" s="35"/>
      <c r="O105" s="7" t="s">
        <v>17</v>
      </c>
      <c r="P105" s="57" t="s">
        <v>126</v>
      </c>
      <c r="Q105" s="36"/>
      <c r="R105" s="37" t="s">
        <v>126</v>
      </c>
      <c r="S105" s="38" t="s">
        <v>123</v>
      </c>
      <c r="T105" s="19"/>
      <c r="U105" s="32">
        <f>+IF(AND(M105=1,O105="SROL"),1,0)</f>
        <v>0</v>
      </c>
      <c r="V105" s="32">
        <f>+IF(AND(M105=1,O105="Holy Cross"),1,0)</f>
        <v>0</v>
      </c>
      <c r="W105" s="32">
        <f>+IF(AND(M105=1,O105="St Paschal's"),1,0)</f>
        <v>0</v>
      </c>
      <c r="X105" s="32">
        <f>+IF(AND(M105=1,P105="St Peter Claver"),1,0)</f>
        <v>0</v>
      </c>
      <c r="Y105" s="32">
        <f>+IF(AND(M105=1,O105="St Jude"),1,0)</f>
        <v>0</v>
      </c>
      <c r="Z105" s="32">
        <f>+IF(AND(M105=1,O105="Santa Clara"),1,0)</f>
        <v>0</v>
      </c>
      <c r="AA105" s="32">
        <f>+IF(AND(U105=0,V105=0,W105=0,Y105=0,Z105=0,M105=1),1,0)</f>
        <v>0</v>
      </c>
    </row>
    <row r="106" spans="1:27" s="39" customFormat="1" ht="40.5" hidden="1" customHeight="1" x14ac:dyDescent="0.35">
      <c r="A106" s="33" t="e">
        <f>+A105+1</f>
        <v>#REF!</v>
      </c>
      <c r="B106" s="7">
        <v>1</v>
      </c>
      <c r="C106" s="34" t="s">
        <v>206</v>
      </c>
      <c r="D106" s="32" t="s">
        <v>207</v>
      </c>
      <c r="E106" s="32" t="s">
        <v>208</v>
      </c>
      <c r="F106" s="32"/>
      <c r="G106" s="32"/>
      <c r="H106" s="32"/>
      <c r="I106" s="32"/>
      <c r="J106" s="32"/>
      <c r="K106" s="32"/>
      <c r="L106" s="32"/>
      <c r="M106" s="35"/>
      <c r="N106" s="35"/>
      <c r="O106" s="7" t="s">
        <v>16</v>
      </c>
      <c r="P106" s="32" t="s">
        <v>209</v>
      </c>
      <c r="Q106" s="38"/>
      <c r="R106" s="45" t="s">
        <v>210</v>
      </c>
      <c r="S106" s="38"/>
      <c r="T106" s="19"/>
      <c r="U106" s="32">
        <f>+IF(AND(M106=1,O106="SROL"),1,0)</f>
        <v>0</v>
      </c>
      <c r="V106" s="32">
        <f>+IF(AND(M106=1,O106="Holy Cross"),1,0)</f>
        <v>0</v>
      </c>
      <c r="W106" s="32">
        <f>+IF(AND(M106=1,O106="St Paschal's"),1,0)</f>
        <v>0</v>
      </c>
      <c r="X106" s="32">
        <f>+IF(AND(M106=1,P106="St Peter Claver"),1,0)</f>
        <v>0</v>
      </c>
      <c r="Y106" s="32">
        <f>+IF(AND(M106=1,O106="St Jude"),1,0)</f>
        <v>0</v>
      </c>
      <c r="Z106" s="32">
        <f>+IF(AND(M106=1,O106="Santa Clara"),1,0)</f>
        <v>0</v>
      </c>
      <c r="AA106" s="32">
        <f>+IF(AND(U106=0,V106=0,W106=0,Y106=0,Z106=0,M106=1),1,0)</f>
        <v>0</v>
      </c>
    </row>
    <row r="107" spans="1:27" s="39" customFormat="1" ht="40.5" hidden="1" customHeight="1" x14ac:dyDescent="0.35">
      <c r="A107" s="33"/>
      <c r="B107" s="7"/>
      <c r="C107" s="7"/>
      <c r="D107" s="32" t="s">
        <v>211</v>
      </c>
      <c r="E107" s="32" t="s">
        <v>212</v>
      </c>
      <c r="F107" s="32"/>
      <c r="G107" s="32"/>
      <c r="H107" s="32"/>
      <c r="I107" s="32"/>
      <c r="J107" s="32"/>
      <c r="K107" s="32"/>
      <c r="L107" s="32"/>
      <c r="M107" s="35"/>
      <c r="N107" s="35"/>
      <c r="O107" s="7" t="s">
        <v>16</v>
      </c>
      <c r="P107" s="43" t="s">
        <v>213</v>
      </c>
      <c r="Q107" s="36"/>
      <c r="R107" s="37"/>
      <c r="S107" s="46" t="s">
        <v>214</v>
      </c>
      <c r="T107" s="32"/>
      <c r="U107" s="32">
        <f>+IF(AND(M107=1,O107="SROL"),1,0)</f>
        <v>0</v>
      </c>
      <c r="V107" s="32">
        <f>+IF(AND(M107=1,O107="Holy Cross"),1,0)</f>
        <v>0</v>
      </c>
      <c r="W107" s="32">
        <f>+IF(AND(M107=1,O107="St Paschal's"),1,0)</f>
        <v>0</v>
      </c>
      <c r="X107" s="32">
        <f>+IF(AND(M107=1,P107="St Peter Claver"),1,0)</f>
        <v>0</v>
      </c>
      <c r="Y107" s="32">
        <f>+IF(AND(M107=1,O107="St Jude"),1,0)</f>
        <v>0</v>
      </c>
      <c r="Z107" s="32">
        <f>+IF(AND(M107=1,O107="Santa Clara"),1,0)</f>
        <v>0</v>
      </c>
      <c r="AA107" s="32">
        <f>+IF(AND(U107=0,V107=0,W107=0,Y107=0,Z107=0,M107=1),1,0)</f>
        <v>0</v>
      </c>
    </row>
    <row r="108" spans="1:27" s="39" customFormat="1" ht="40.5" hidden="1" customHeight="1" x14ac:dyDescent="0.35">
      <c r="A108" s="33"/>
      <c r="B108" s="7"/>
      <c r="C108" s="7"/>
      <c r="D108" s="32" t="s">
        <v>215</v>
      </c>
      <c r="E108" s="32" t="s">
        <v>216</v>
      </c>
      <c r="F108" s="32"/>
      <c r="G108" s="32"/>
      <c r="H108" s="32"/>
      <c r="I108" s="32"/>
      <c r="J108" s="32"/>
      <c r="K108" s="32"/>
      <c r="L108" s="32"/>
      <c r="M108" s="35"/>
      <c r="N108" s="35"/>
      <c r="O108" s="7"/>
      <c r="P108" s="43" t="s">
        <v>217</v>
      </c>
      <c r="Q108" s="36"/>
      <c r="R108" s="65"/>
      <c r="S108" s="46" t="s">
        <v>218</v>
      </c>
      <c r="T108" s="32"/>
      <c r="U108" s="32"/>
      <c r="V108" s="32"/>
      <c r="W108" s="32"/>
      <c r="X108" s="32"/>
      <c r="Y108" s="32"/>
      <c r="Z108" s="32"/>
      <c r="AA108" s="32"/>
    </row>
    <row r="109" spans="1:27" s="39" customFormat="1" ht="40.5" hidden="1" customHeight="1" x14ac:dyDescent="0.45">
      <c r="A109" s="33"/>
      <c r="B109" s="7"/>
      <c r="C109" s="7"/>
      <c r="D109" s="32" t="s">
        <v>220</v>
      </c>
      <c r="E109" s="32" t="s">
        <v>219</v>
      </c>
      <c r="F109" s="32"/>
      <c r="G109" s="32"/>
      <c r="H109" s="32"/>
      <c r="I109" s="32">
        <v>0</v>
      </c>
      <c r="J109" s="32">
        <v>0</v>
      </c>
      <c r="K109" s="32"/>
      <c r="L109" s="32"/>
      <c r="M109" s="35">
        <v>1</v>
      </c>
      <c r="N109" s="35"/>
      <c r="O109" s="7"/>
      <c r="P109" s="43" t="s">
        <v>221</v>
      </c>
      <c r="Q109" s="36"/>
      <c r="R109" s="66"/>
      <c r="S109" s="46" t="s">
        <v>222</v>
      </c>
      <c r="T109" s="32"/>
      <c r="U109" s="32"/>
      <c r="V109" s="32"/>
      <c r="W109" s="32"/>
      <c r="X109" s="32"/>
      <c r="Y109" s="32"/>
      <c r="Z109" s="32"/>
      <c r="AA109" s="32"/>
    </row>
    <row r="110" spans="1:27" s="39" customFormat="1" ht="40.5" hidden="1" customHeight="1" x14ac:dyDescent="0.55000000000000004">
      <c r="A110" s="33">
        <v>1</v>
      </c>
      <c r="B110" s="7">
        <v>1</v>
      </c>
      <c r="C110" s="34" t="s">
        <v>223</v>
      </c>
      <c r="D110" s="32" t="s">
        <v>24</v>
      </c>
      <c r="E110" s="32" t="s">
        <v>23</v>
      </c>
      <c r="F110" s="32"/>
      <c r="G110" s="32"/>
      <c r="H110" s="32"/>
      <c r="I110" s="47">
        <v>1</v>
      </c>
      <c r="J110" s="47">
        <v>1</v>
      </c>
      <c r="K110" s="32"/>
      <c r="L110" s="32"/>
      <c r="M110" s="35">
        <v>1</v>
      </c>
      <c r="N110" s="35"/>
      <c r="O110" s="7" t="s">
        <v>16</v>
      </c>
      <c r="P110" s="43" t="s">
        <v>224</v>
      </c>
      <c r="Q110" s="56" t="s">
        <v>225</v>
      </c>
      <c r="R110" s="49" t="s">
        <v>226</v>
      </c>
      <c r="S110" s="38"/>
      <c r="T110" s="19"/>
      <c r="U110" s="32">
        <f>+IF(AND(M110=1,O110="SROL"),1,0)</f>
        <v>1</v>
      </c>
      <c r="V110" s="32">
        <f>+IF(AND(M110=1,O110="Holy Cross"),1,0)</f>
        <v>0</v>
      </c>
      <c r="W110" s="32">
        <f>+IF(AND(M110=1,O110="St Paschal's"),1,0)</f>
        <v>0</v>
      </c>
      <c r="X110" s="32">
        <f>+IF(AND(M110=1,P110="St Peter Claver"),1,0)</f>
        <v>0</v>
      </c>
      <c r="Y110" s="32">
        <f>+IF(AND(M110=1,O110="St Jude"),1,0)</f>
        <v>0</v>
      </c>
      <c r="Z110" s="32">
        <f>+IF(AND(M110=1,O110="Santa Clara"),1,0)</f>
        <v>0</v>
      </c>
      <c r="AA110" s="32">
        <f>+IF(AND(U110=0,V110=0,W110=0,Y110=0,Z110=0,M110=1),1,0)</f>
        <v>0</v>
      </c>
    </row>
    <row r="111" spans="1:27" s="39" customFormat="1" ht="40.5" hidden="1" customHeight="1" x14ac:dyDescent="0.55000000000000004">
      <c r="A111" s="33">
        <f>+A110+1</f>
        <v>2</v>
      </c>
      <c r="B111" s="7">
        <v>1</v>
      </c>
      <c r="C111" s="34" t="s">
        <v>227</v>
      </c>
      <c r="D111" s="32" t="s">
        <v>25</v>
      </c>
      <c r="E111" s="32" t="s">
        <v>23</v>
      </c>
      <c r="F111" s="32"/>
      <c r="G111" s="32"/>
      <c r="H111" s="32"/>
      <c r="I111" s="47">
        <v>1</v>
      </c>
      <c r="J111" s="47">
        <v>1</v>
      </c>
      <c r="K111" s="32"/>
      <c r="L111" s="32"/>
      <c r="M111" s="35">
        <v>1</v>
      </c>
      <c r="N111" s="35"/>
      <c r="O111" s="34" t="s">
        <v>16</v>
      </c>
      <c r="P111" s="43" t="s">
        <v>228</v>
      </c>
      <c r="Q111" s="56" t="s">
        <v>225</v>
      </c>
      <c r="R111" s="49" t="s">
        <v>226</v>
      </c>
      <c r="S111" s="38"/>
      <c r="T111" s="19"/>
      <c r="U111" s="32">
        <f>+IF(AND(M111=1,O111="SROL"),1,0)</f>
        <v>1</v>
      </c>
      <c r="V111" s="32">
        <f>+IF(AND(M111=1,O111="Holy Cross"),1,0)</f>
        <v>0</v>
      </c>
      <c r="W111" s="32">
        <f>+IF(AND(M111=1,O111="St Paschal's"),1,0)</f>
        <v>0</v>
      </c>
      <c r="X111" s="32">
        <f>+IF(AND(M111=1,P111="St Peter Claver"),1,0)</f>
        <v>0</v>
      </c>
      <c r="Y111" s="32">
        <f>+IF(AND(M111=1,O111="St Jude"),1,0)</f>
        <v>0</v>
      </c>
      <c r="Z111" s="32">
        <f>+IF(AND(M111=1,O111="Santa Clara"),1,0)</f>
        <v>0</v>
      </c>
      <c r="AA111" s="32">
        <f>+IF(AND(U111=0,V111=0,W111=0,Y111=0,Z111=0,M111=1),1,0)</f>
        <v>0</v>
      </c>
    </row>
    <row r="112" spans="1:27" s="39" customFormat="1" ht="40.5" hidden="1" customHeight="1" x14ac:dyDescent="0.35">
      <c r="A112" s="51">
        <f>+A111+1</f>
        <v>3</v>
      </c>
      <c r="B112" s="42">
        <v>1</v>
      </c>
      <c r="C112" s="52" t="s">
        <v>229</v>
      </c>
      <c r="D112" s="40" t="s">
        <v>230</v>
      </c>
      <c r="E112" s="40" t="s">
        <v>231</v>
      </c>
      <c r="F112" s="40"/>
      <c r="G112" s="40"/>
      <c r="H112" s="40"/>
      <c r="I112" s="40"/>
      <c r="J112" s="40"/>
      <c r="K112" s="40"/>
      <c r="L112" s="40"/>
      <c r="M112" s="41"/>
      <c r="N112" s="41"/>
      <c r="O112" s="42" t="s">
        <v>18</v>
      </c>
      <c r="P112" s="41" t="s">
        <v>232</v>
      </c>
      <c r="Q112" s="53"/>
      <c r="R112" s="61"/>
      <c r="S112" s="55" t="s">
        <v>46</v>
      </c>
      <c r="T112" s="31"/>
      <c r="U112" s="32">
        <f>+IF(AND(M112=1,O112="SROL"),1,0)</f>
        <v>0</v>
      </c>
      <c r="V112" s="32">
        <f>+IF(AND(M112=1,O112="Holy Cross"),1,0)</f>
        <v>0</v>
      </c>
      <c r="W112" s="32">
        <f>+IF(AND(M112=1,O112="St Paschal's"),1,0)</f>
        <v>0</v>
      </c>
      <c r="X112" s="32">
        <f>+IF(AND(M112=1,P112="St Peter Claver"),1,0)</f>
        <v>0</v>
      </c>
      <c r="Y112" s="32">
        <f>+IF(AND(M112=1,O112="St Jude"),1,0)</f>
        <v>0</v>
      </c>
      <c r="Z112" s="32">
        <f>+IF(AND(M112=1,O112="Santa Clara"),1,0)</f>
        <v>0</v>
      </c>
      <c r="AA112" s="32">
        <f>+IF(AND(U112=0,V112=0,W112=0,Y112=0,Z112=0,M112=1),1,0)</f>
        <v>0</v>
      </c>
    </row>
    <row r="113" spans="1:27" s="39" customFormat="1" ht="40.5" hidden="1" customHeight="1" x14ac:dyDescent="0.45">
      <c r="A113" s="51"/>
      <c r="B113" s="42"/>
      <c r="C113" s="52"/>
      <c r="D113" s="40" t="s">
        <v>234</v>
      </c>
      <c r="E113" s="40" t="s">
        <v>233</v>
      </c>
      <c r="F113" s="40"/>
      <c r="G113" s="40"/>
      <c r="H113" s="40"/>
      <c r="I113" s="32">
        <v>0</v>
      </c>
      <c r="J113" s="32">
        <v>0</v>
      </c>
      <c r="K113" s="40"/>
      <c r="L113" s="40"/>
      <c r="M113" s="41">
        <v>1</v>
      </c>
      <c r="N113" s="41"/>
      <c r="O113" s="42" t="s">
        <v>16</v>
      </c>
      <c r="P113" s="41" t="s">
        <v>235</v>
      </c>
      <c r="Q113" s="53"/>
      <c r="R113" s="67"/>
      <c r="S113" s="55"/>
      <c r="T113" s="31"/>
      <c r="U113" s="32"/>
      <c r="V113" s="32"/>
      <c r="W113" s="32"/>
      <c r="X113" s="32"/>
      <c r="Y113" s="32"/>
      <c r="Z113" s="32"/>
      <c r="AA113" s="32"/>
    </row>
    <row r="114" spans="1:27" s="39" customFormat="1" ht="40.5" hidden="1" customHeight="1" x14ac:dyDescent="0.35">
      <c r="A114" s="33">
        <f>+A112+1</f>
        <v>4</v>
      </c>
      <c r="B114" s="7">
        <v>0</v>
      </c>
      <c r="C114" s="34" t="s">
        <v>237</v>
      </c>
      <c r="D114" s="32" t="s">
        <v>238</v>
      </c>
      <c r="E114" s="32" t="s">
        <v>236</v>
      </c>
      <c r="F114" s="32"/>
      <c r="G114" s="32"/>
      <c r="H114" s="32"/>
      <c r="I114" s="32"/>
      <c r="J114" s="32"/>
      <c r="K114" s="32"/>
      <c r="L114" s="32"/>
      <c r="M114" s="35"/>
      <c r="N114" s="35"/>
      <c r="O114" s="7" t="s">
        <v>16</v>
      </c>
      <c r="P114" s="35" t="s">
        <v>239</v>
      </c>
      <c r="Q114" s="36"/>
      <c r="R114" s="45" t="s">
        <v>240</v>
      </c>
      <c r="S114" s="38" t="s">
        <v>241</v>
      </c>
      <c r="T114" s="19"/>
      <c r="U114" s="32">
        <f>+IF(AND(M114=1,O114="SROL"),1,0)</f>
        <v>0</v>
      </c>
      <c r="V114" s="32">
        <f>+IF(AND(M114=1,O114="Holy Cross"),1,0)</f>
        <v>0</v>
      </c>
      <c r="W114" s="32">
        <f>+IF(AND(M114=1,O114="St Paschal's"),1,0)</f>
        <v>0</v>
      </c>
      <c r="X114" s="32">
        <f>+IF(AND(M114=1,P114="St Peter Claver"),1,0)</f>
        <v>0</v>
      </c>
      <c r="Y114" s="32">
        <f>+IF(AND(M114=1,O114="St Jude"),1,0)</f>
        <v>0</v>
      </c>
      <c r="Z114" s="32">
        <f>+IF(AND(M114=1,O114="Santa Clara"),1,0)</f>
        <v>0</v>
      </c>
      <c r="AA114" s="32">
        <f>+IF(AND(U114=0,V114=0,W114=0,Y114=0,Z114=0,M114=1),1,0)</f>
        <v>0</v>
      </c>
    </row>
    <row r="115" spans="1:27" s="39" customFormat="1" ht="40.5" hidden="1" customHeight="1" x14ac:dyDescent="0.35">
      <c r="A115" s="33"/>
      <c r="B115" s="7"/>
      <c r="C115" s="34"/>
      <c r="D115" s="32" t="s">
        <v>242</v>
      </c>
      <c r="E115" s="32" t="s">
        <v>243</v>
      </c>
      <c r="F115" s="32"/>
      <c r="G115" s="32"/>
      <c r="H115" s="32"/>
      <c r="I115" s="32"/>
      <c r="J115" s="32"/>
      <c r="K115" s="32"/>
      <c r="L115" s="32"/>
      <c r="M115" s="35"/>
      <c r="N115" s="35"/>
      <c r="O115" s="7" t="s">
        <v>16</v>
      </c>
      <c r="P115" s="35" t="s">
        <v>244</v>
      </c>
      <c r="Q115" s="36"/>
      <c r="R115" s="45"/>
      <c r="S115" s="38"/>
      <c r="T115" s="19"/>
      <c r="U115" s="32">
        <f>+IF(AND(M115=1,O115="SROL"),1,0)</f>
        <v>0</v>
      </c>
      <c r="V115" s="32">
        <f>+IF(AND(M115=1,O115="Holy Cross"),1,0)</f>
        <v>0</v>
      </c>
      <c r="W115" s="32">
        <f>+IF(AND(M115=1,O115="St Paschal's"),1,0)</f>
        <v>0</v>
      </c>
      <c r="X115" s="32">
        <f>+IF(AND(M115=1,P115="St Peter Claver"),1,0)</f>
        <v>0</v>
      </c>
      <c r="Y115" s="32">
        <f>+IF(AND(M115=1,O115="St Jude"),1,0)</f>
        <v>0</v>
      </c>
      <c r="Z115" s="32">
        <f>+IF(AND(M115=1,O115="Santa Clara"),1,0)</f>
        <v>0</v>
      </c>
      <c r="AA115" s="32">
        <f>+IF(AND(U115=0,V115=0,W115=0,Y115=0,Z115=0,M115=1),1,0)</f>
        <v>0</v>
      </c>
    </row>
    <row r="116" spans="1:27" s="39" customFormat="1" ht="40.5" hidden="1" customHeight="1" x14ac:dyDescent="0.35">
      <c r="A116" s="33"/>
      <c r="B116" s="7"/>
      <c r="C116" s="7"/>
      <c r="D116" s="32" t="s">
        <v>245</v>
      </c>
      <c r="E116" s="32" t="s">
        <v>246</v>
      </c>
      <c r="F116" s="32"/>
      <c r="G116" s="32"/>
      <c r="H116" s="32"/>
      <c r="I116" s="32"/>
      <c r="J116" s="32"/>
      <c r="K116" s="32"/>
      <c r="L116" s="32"/>
      <c r="M116" s="35"/>
      <c r="N116" s="35"/>
      <c r="O116" s="7"/>
      <c r="P116" s="43"/>
      <c r="Q116" s="36"/>
      <c r="R116" s="45"/>
      <c r="S116" s="46"/>
      <c r="T116" s="19"/>
      <c r="U116" s="32"/>
      <c r="V116" s="19"/>
      <c r="W116" s="32"/>
      <c r="X116" s="32"/>
      <c r="Y116" s="32"/>
      <c r="Z116" s="32"/>
      <c r="AA116" s="32"/>
    </row>
    <row r="117" spans="1:27" s="39" customFormat="1" ht="40.5" hidden="1" customHeight="1" x14ac:dyDescent="0.35">
      <c r="A117" s="33"/>
      <c r="B117" s="7"/>
      <c r="C117" s="34"/>
      <c r="D117" s="32" t="s">
        <v>247</v>
      </c>
      <c r="E117" s="32" t="s">
        <v>248</v>
      </c>
      <c r="F117" s="32"/>
      <c r="G117" s="32"/>
      <c r="H117" s="32"/>
      <c r="I117" s="32"/>
      <c r="J117" s="32"/>
      <c r="K117" s="32"/>
      <c r="L117" s="32"/>
      <c r="M117" s="35"/>
      <c r="N117" s="35"/>
      <c r="O117" s="7" t="s">
        <v>18</v>
      </c>
      <c r="P117" s="35" t="s">
        <v>249</v>
      </c>
      <c r="Q117" s="36"/>
      <c r="R117" s="45"/>
      <c r="S117" s="38" t="s">
        <v>250</v>
      </c>
      <c r="T117" s="19"/>
      <c r="U117" s="32">
        <f t="shared" ref="U117:U142" si="17">+IF(AND(M117=1,O117="SROL"),1,0)</f>
        <v>0</v>
      </c>
      <c r="V117" s="32">
        <f t="shared" ref="V117:V142" si="18">+IF(AND(M117=1,O117="Holy Cross"),1,0)</f>
        <v>0</v>
      </c>
      <c r="W117" s="32">
        <f t="shared" ref="W117:W142" si="19">+IF(AND(M117=1,O117="St Paschal's"),1,0)</f>
        <v>0</v>
      </c>
      <c r="X117" s="32">
        <f t="shared" ref="X117:X142" si="20">+IF(AND(M117=1,P117="St Peter Claver"),1,0)</f>
        <v>0</v>
      </c>
      <c r="Y117" s="32">
        <f t="shared" ref="Y117:Y142" si="21">+IF(AND(M117=1,O117="St Jude"),1,0)</f>
        <v>0</v>
      </c>
      <c r="Z117" s="32">
        <f t="shared" ref="Z117:Z142" si="22">+IF(AND(M117=1,O117="Santa Clara"),1,0)</f>
        <v>0</v>
      </c>
      <c r="AA117" s="32">
        <f t="shared" ref="AA117:AA142" si="23">+IF(AND(U117=0,V117=0,W117=0,Y117=0,Z117=0,M117=1),1,0)</f>
        <v>0</v>
      </c>
    </row>
    <row r="118" spans="1:27" s="39" customFormat="1" ht="57" hidden="1" customHeight="1" x14ac:dyDescent="0.35">
      <c r="A118" s="33"/>
      <c r="B118" s="7"/>
      <c r="C118" s="34"/>
      <c r="D118" s="32" t="s">
        <v>251</v>
      </c>
      <c r="E118" s="32" t="s">
        <v>252</v>
      </c>
      <c r="F118" s="32"/>
      <c r="G118" s="32"/>
      <c r="H118" s="32"/>
      <c r="I118" s="32"/>
      <c r="J118" s="32"/>
      <c r="K118" s="32"/>
      <c r="L118" s="32"/>
      <c r="M118" s="35"/>
      <c r="N118" s="35"/>
      <c r="O118" s="7" t="s">
        <v>16</v>
      </c>
      <c r="P118" s="35"/>
      <c r="Q118" s="36"/>
      <c r="R118" s="45"/>
      <c r="S118" s="38"/>
      <c r="T118" s="19"/>
      <c r="U118" s="32">
        <f t="shared" si="17"/>
        <v>0</v>
      </c>
      <c r="V118" s="32">
        <f t="shared" si="18"/>
        <v>0</v>
      </c>
      <c r="W118" s="32">
        <f t="shared" si="19"/>
        <v>0</v>
      </c>
      <c r="X118" s="32">
        <f t="shared" si="20"/>
        <v>0</v>
      </c>
      <c r="Y118" s="32">
        <f t="shared" si="21"/>
        <v>0</v>
      </c>
      <c r="Z118" s="32">
        <f t="shared" si="22"/>
        <v>0</v>
      </c>
      <c r="AA118" s="32">
        <f t="shared" si="23"/>
        <v>0</v>
      </c>
    </row>
    <row r="119" spans="1:27" s="59" customFormat="1" ht="40.5" hidden="1" customHeight="1" x14ac:dyDescent="0.35">
      <c r="A119" s="33"/>
      <c r="B119" s="7"/>
      <c r="C119" s="34"/>
      <c r="D119" s="32" t="s">
        <v>253</v>
      </c>
      <c r="E119" s="32" t="s">
        <v>252</v>
      </c>
      <c r="F119" s="32"/>
      <c r="G119" s="32"/>
      <c r="H119" s="32"/>
      <c r="I119" s="32"/>
      <c r="J119" s="32"/>
      <c r="K119" s="32"/>
      <c r="L119" s="32"/>
      <c r="M119" s="35"/>
      <c r="N119" s="35"/>
      <c r="O119" s="7" t="s">
        <v>16</v>
      </c>
      <c r="P119" s="35"/>
      <c r="Q119" s="36"/>
      <c r="R119" s="45"/>
      <c r="S119" s="38"/>
      <c r="T119" s="19"/>
      <c r="U119" s="32">
        <f t="shared" si="17"/>
        <v>0</v>
      </c>
      <c r="V119" s="32">
        <f t="shared" si="18"/>
        <v>0</v>
      </c>
      <c r="W119" s="32">
        <f t="shared" si="19"/>
        <v>0</v>
      </c>
      <c r="X119" s="32">
        <f t="shared" si="20"/>
        <v>0</v>
      </c>
      <c r="Y119" s="32">
        <f t="shared" si="21"/>
        <v>0</v>
      </c>
      <c r="Z119" s="32">
        <f t="shared" si="22"/>
        <v>0</v>
      </c>
      <c r="AA119" s="32">
        <f t="shared" si="23"/>
        <v>0</v>
      </c>
    </row>
    <row r="120" spans="1:27" s="39" customFormat="1" ht="40.5" hidden="1" customHeight="1" x14ac:dyDescent="0.45">
      <c r="A120" s="33" t="e">
        <f>+#REF!+1</f>
        <v>#REF!</v>
      </c>
      <c r="B120" s="7">
        <v>1</v>
      </c>
      <c r="C120" s="34" t="s">
        <v>258</v>
      </c>
      <c r="D120" s="32" t="s">
        <v>259</v>
      </c>
      <c r="E120" s="32" t="s">
        <v>28</v>
      </c>
      <c r="F120" s="32"/>
      <c r="G120" s="32"/>
      <c r="H120" s="32"/>
      <c r="I120" s="32"/>
      <c r="J120" s="32"/>
      <c r="K120" s="32"/>
      <c r="L120" s="32"/>
      <c r="M120" s="35">
        <v>0</v>
      </c>
      <c r="N120" s="35"/>
      <c r="O120" s="34" t="s">
        <v>16</v>
      </c>
      <c r="P120" s="35" t="s">
        <v>255</v>
      </c>
      <c r="Q120" s="36" t="s">
        <v>256</v>
      </c>
      <c r="R120" s="49" t="s">
        <v>257</v>
      </c>
      <c r="S120" s="38"/>
      <c r="T120" s="19"/>
      <c r="U120" s="32">
        <f t="shared" si="17"/>
        <v>0</v>
      </c>
      <c r="V120" s="32">
        <f t="shared" si="18"/>
        <v>0</v>
      </c>
      <c r="W120" s="32">
        <f t="shared" si="19"/>
        <v>0</v>
      </c>
      <c r="X120" s="32">
        <f t="shared" si="20"/>
        <v>0</v>
      </c>
      <c r="Y120" s="32">
        <f t="shared" si="21"/>
        <v>0</v>
      </c>
      <c r="Z120" s="32">
        <f t="shared" si="22"/>
        <v>0</v>
      </c>
      <c r="AA120" s="32">
        <f t="shared" si="23"/>
        <v>0</v>
      </c>
    </row>
    <row r="121" spans="1:27" s="39" customFormat="1" ht="40.5" hidden="1" customHeight="1" x14ac:dyDescent="0.35">
      <c r="A121" s="33"/>
      <c r="B121" s="7"/>
      <c r="C121" s="34"/>
      <c r="D121" s="32" t="s">
        <v>260</v>
      </c>
      <c r="E121" s="32" t="s">
        <v>261</v>
      </c>
      <c r="F121" s="32"/>
      <c r="G121" s="32"/>
      <c r="H121" s="32"/>
      <c r="I121" s="32"/>
      <c r="J121" s="32"/>
      <c r="K121" s="32"/>
      <c r="L121" s="32"/>
      <c r="M121" s="35"/>
      <c r="N121" s="35"/>
      <c r="O121" s="7" t="s">
        <v>17</v>
      </c>
      <c r="P121" s="35" t="s">
        <v>262</v>
      </c>
      <c r="Q121" s="36"/>
      <c r="R121" s="45" t="s">
        <v>263</v>
      </c>
      <c r="S121" s="68"/>
      <c r="T121" s="19"/>
      <c r="U121" s="32">
        <f t="shared" si="17"/>
        <v>0</v>
      </c>
      <c r="V121" s="32">
        <f t="shared" si="18"/>
        <v>0</v>
      </c>
      <c r="W121" s="32">
        <f t="shared" si="19"/>
        <v>0</v>
      </c>
      <c r="X121" s="32">
        <f t="shared" si="20"/>
        <v>0</v>
      </c>
      <c r="Y121" s="32">
        <f t="shared" si="21"/>
        <v>0</v>
      </c>
      <c r="Z121" s="32">
        <f t="shared" si="22"/>
        <v>0</v>
      </c>
      <c r="AA121" s="32">
        <f t="shared" si="23"/>
        <v>0</v>
      </c>
    </row>
    <row r="122" spans="1:27" s="39" customFormat="1" ht="40.5" hidden="1" customHeight="1" x14ac:dyDescent="0.35">
      <c r="A122" s="33"/>
      <c r="B122" s="7"/>
      <c r="C122" s="34"/>
      <c r="D122" s="32" t="s">
        <v>264</v>
      </c>
      <c r="E122" s="32" t="s">
        <v>261</v>
      </c>
      <c r="F122" s="32"/>
      <c r="G122" s="32"/>
      <c r="H122" s="32"/>
      <c r="I122" s="32"/>
      <c r="J122" s="32"/>
      <c r="K122" s="32"/>
      <c r="L122" s="32"/>
      <c r="M122" s="35"/>
      <c r="N122" s="35"/>
      <c r="O122" s="7" t="s">
        <v>17</v>
      </c>
      <c r="P122" s="35" t="s">
        <v>262</v>
      </c>
      <c r="Q122" s="36"/>
      <c r="R122" s="45"/>
      <c r="S122" s="68"/>
      <c r="T122" s="19"/>
      <c r="U122" s="32">
        <f t="shared" si="17"/>
        <v>0</v>
      </c>
      <c r="V122" s="32">
        <f t="shared" si="18"/>
        <v>0</v>
      </c>
      <c r="W122" s="32">
        <f t="shared" si="19"/>
        <v>0</v>
      </c>
      <c r="X122" s="32">
        <f t="shared" si="20"/>
        <v>0</v>
      </c>
      <c r="Y122" s="32">
        <f t="shared" si="21"/>
        <v>0</v>
      </c>
      <c r="Z122" s="32">
        <f t="shared" si="22"/>
        <v>0</v>
      </c>
      <c r="AA122" s="32">
        <f t="shared" si="23"/>
        <v>0</v>
      </c>
    </row>
    <row r="123" spans="1:27" s="39" customFormat="1" ht="40.5" hidden="1" customHeight="1" x14ac:dyDescent="0.35">
      <c r="A123" s="33">
        <f t="shared" ref="A123:A128" si="24">+A122+1</f>
        <v>1</v>
      </c>
      <c r="B123" s="7">
        <v>1</v>
      </c>
      <c r="C123" s="34" t="s">
        <v>265</v>
      </c>
      <c r="D123" s="32" t="s">
        <v>266</v>
      </c>
      <c r="E123" s="32" t="s">
        <v>261</v>
      </c>
      <c r="F123" s="32"/>
      <c r="G123" s="32"/>
      <c r="H123" s="32"/>
      <c r="I123" s="32"/>
      <c r="J123" s="32"/>
      <c r="K123" s="32"/>
      <c r="L123" s="32"/>
      <c r="M123" s="35"/>
      <c r="N123" s="35"/>
      <c r="O123" s="7" t="s">
        <v>17</v>
      </c>
      <c r="P123" s="35" t="s">
        <v>267</v>
      </c>
      <c r="Q123" s="36"/>
      <c r="R123" s="37"/>
      <c r="S123" s="38" t="s">
        <v>268</v>
      </c>
      <c r="T123" s="19"/>
      <c r="U123" s="32">
        <f t="shared" si="17"/>
        <v>0</v>
      </c>
      <c r="V123" s="32">
        <f t="shared" si="18"/>
        <v>0</v>
      </c>
      <c r="W123" s="32">
        <f t="shared" si="19"/>
        <v>0</v>
      </c>
      <c r="X123" s="32">
        <f t="shared" si="20"/>
        <v>0</v>
      </c>
      <c r="Y123" s="32">
        <f t="shared" si="21"/>
        <v>0</v>
      </c>
      <c r="Z123" s="32">
        <f t="shared" si="22"/>
        <v>0</v>
      </c>
      <c r="AA123" s="32">
        <f t="shared" si="23"/>
        <v>0</v>
      </c>
    </row>
    <row r="124" spans="1:27" s="39" customFormat="1" ht="40.5" hidden="1" customHeight="1" x14ac:dyDescent="0.35">
      <c r="A124" s="33">
        <f t="shared" si="24"/>
        <v>2</v>
      </c>
      <c r="B124" s="7">
        <v>0</v>
      </c>
      <c r="C124" s="34" t="s">
        <v>269</v>
      </c>
      <c r="D124" s="32" t="s">
        <v>270</v>
      </c>
      <c r="E124" s="32" t="s">
        <v>271</v>
      </c>
      <c r="F124" s="32"/>
      <c r="G124" s="32"/>
      <c r="H124" s="32"/>
      <c r="I124" s="32"/>
      <c r="J124" s="32"/>
      <c r="K124" s="32"/>
      <c r="L124" s="32"/>
      <c r="M124" s="35"/>
      <c r="N124" s="35"/>
      <c r="O124" s="7" t="s">
        <v>18</v>
      </c>
      <c r="P124" s="35" t="s">
        <v>272</v>
      </c>
      <c r="Q124" s="56"/>
      <c r="R124" s="50" t="s">
        <v>45</v>
      </c>
      <c r="S124" s="38"/>
      <c r="T124" s="19"/>
      <c r="U124" s="32">
        <f t="shared" si="17"/>
        <v>0</v>
      </c>
      <c r="V124" s="32">
        <f t="shared" si="18"/>
        <v>0</v>
      </c>
      <c r="W124" s="32">
        <f t="shared" si="19"/>
        <v>0</v>
      </c>
      <c r="X124" s="32">
        <f t="shared" si="20"/>
        <v>0</v>
      </c>
      <c r="Y124" s="32">
        <f t="shared" si="21"/>
        <v>0</v>
      </c>
      <c r="Z124" s="32">
        <f t="shared" si="22"/>
        <v>0</v>
      </c>
      <c r="AA124" s="32">
        <f t="shared" si="23"/>
        <v>0</v>
      </c>
    </row>
    <row r="125" spans="1:27" s="39" customFormat="1" ht="40.5" hidden="1" customHeight="1" x14ac:dyDescent="0.35">
      <c r="A125" s="33">
        <f t="shared" si="24"/>
        <v>3</v>
      </c>
      <c r="B125" s="7">
        <v>1</v>
      </c>
      <c r="C125" s="34" t="s">
        <v>273</v>
      </c>
      <c r="D125" s="32" t="s">
        <v>274</v>
      </c>
      <c r="E125" s="32" t="s">
        <v>271</v>
      </c>
      <c r="F125" s="32"/>
      <c r="G125" s="32"/>
      <c r="H125" s="32"/>
      <c r="I125" s="32"/>
      <c r="J125" s="32"/>
      <c r="K125" s="32"/>
      <c r="L125" s="32"/>
      <c r="M125" s="35"/>
      <c r="N125" s="35"/>
      <c r="O125" s="7" t="s">
        <v>16</v>
      </c>
      <c r="P125" s="35" t="s">
        <v>275</v>
      </c>
      <c r="Q125" s="36"/>
      <c r="R125" s="45" t="s">
        <v>276</v>
      </c>
      <c r="S125" s="38"/>
      <c r="T125" s="19"/>
      <c r="U125" s="32">
        <f t="shared" si="17"/>
        <v>0</v>
      </c>
      <c r="V125" s="32">
        <f t="shared" si="18"/>
        <v>0</v>
      </c>
      <c r="W125" s="32">
        <f t="shared" si="19"/>
        <v>0</v>
      </c>
      <c r="X125" s="32">
        <f t="shared" si="20"/>
        <v>0</v>
      </c>
      <c r="Y125" s="32">
        <f t="shared" si="21"/>
        <v>0</v>
      </c>
      <c r="Z125" s="32">
        <f t="shared" si="22"/>
        <v>0</v>
      </c>
      <c r="AA125" s="32">
        <f t="shared" si="23"/>
        <v>0</v>
      </c>
    </row>
    <row r="126" spans="1:27" s="39" customFormat="1" ht="40.5" hidden="1" customHeight="1" x14ac:dyDescent="0.35">
      <c r="A126" s="33">
        <f t="shared" si="24"/>
        <v>4</v>
      </c>
      <c r="B126" s="7">
        <v>0</v>
      </c>
      <c r="C126" s="34" t="s">
        <v>277</v>
      </c>
      <c r="D126" s="32" t="s">
        <v>278</v>
      </c>
      <c r="E126" s="32" t="s">
        <v>271</v>
      </c>
      <c r="F126" s="32"/>
      <c r="G126" s="32"/>
      <c r="H126" s="32"/>
      <c r="I126" s="32"/>
      <c r="J126" s="32"/>
      <c r="K126" s="32"/>
      <c r="L126" s="32"/>
      <c r="M126" s="35"/>
      <c r="N126" s="35"/>
      <c r="O126" s="7" t="s">
        <v>18</v>
      </c>
      <c r="P126" s="35" t="s">
        <v>279</v>
      </c>
      <c r="Q126" s="36"/>
      <c r="R126" s="37" t="s">
        <v>280</v>
      </c>
      <c r="S126" s="38"/>
      <c r="T126" s="19"/>
      <c r="U126" s="32">
        <f t="shared" si="17"/>
        <v>0</v>
      </c>
      <c r="V126" s="32">
        <f t="shared" si="18"/>
        <v>0</v>
      </c>
      <c r="W126" s="32">
        <f t="shared" si="19"/>
        <v>0</v>
      </c>
      <c r="X126" s="32">
        <f t="shared" si="20"/>
        <v>0</v>
      </c>
      <c r="Y126" s="32">
        <f t="shared" si="21"/>
        <v>0</v>
      </c>
      <c r="Z126" s="32">
        <f t="shared" si="22"/>
        <v>0</v>
      </c>
      <c r="AA126" s="32">
        <f t="shared" si="23"/>
        <v>0</v>
      </c>
    </row>
    <row r="127" spans="1:27" s="39" customFormat="1" ht="40.5" hidden="1" customHeight="1" x14ac:dyDescent="0.35">
      <c r="A127" s="33">
        <f t="shared" si="24"/>
        <v>5</v>
      </c>
      <c r="B127" s="7">
        <v>0</v>
      </c>
      <c r="C127" s="34" t="s">
        <v>281</v>
      </c>
      <c r="D127" s="32" t="s">
        <v>270</v>
      </c>
      <c r="E127" s="32" t="s">
        <v>271</v>
      </c>
      <c r="F127" s="32"/>
      <c r="G127" s="32"/>
      <c r="H127" s="32"/>
      <c r="I127" s="32"/>
      <c r="J127" s="32"/>
      <c r="K127" s="32"/>
      <c r="L127" s="32"/>
      <c r="M127" s="35"/>
      <c r="N127" s="35"/>
      <c r="O127" s="7" t="s">
        <v>18</v>
      </c>
      <c r="P127" s="35" t="s">
        <v>279</v>
      </c>
      <c r="Q127" s="36"/>
      <c r="R127" s="37" t="s">
        <v>45</v>
      </c>
      <c r="S127" s="38"/>
      <c r="T127" s="19"/>
      <c r="U127" s="32">
        <f t="shared" si="17"/>
        <v>0</v>
      </c>
      <c r="V127" s="32">
        <f t="shared" si="18"/>
        <v>0</v>
      </c>
      <c r="W127" s="32">
        <f t="shared" si="19"/>
        <v>0</v>
      </c>
      <c r="X127" s="32">
        <f t="shared" si="20"/>
        <v>0</v>
      </c>
      <c r="Y127" s="32">
        <f t="shared" si="21"/>
        <v>0</v>
      </c>
      <c r="Z127" s="32">
        <f t="shared" si="22"/>
        <v>0</v>
      </c>
      <c r="AA127" s="32">
        <f t="shared" si="23"/>
        <v>0</v>
      </c>
    </row>
    <row r="128" spans="1:27" s="39" customFormat="1" ht="40.5" hidden="1" customHeight="1" x14ac:dyDescent="0.35">
      <c r="A128" s="51">
        <f t="shared" si="24"/>
        <v>6</v>
      </c>
      <c r="B128" s="42">
        <v>0</v>
      </c>
      <c r="C128" s="52" t="s">
        <v>282</v>
      </c>
      <c r="D128" s="40" t="s">
        <v>283</v>
      </c>
      <c r="E128" s="40" t="s">
        <v>271</v>
      </c>
      <c r="F128" s="40"/>
      <c r="G128" s="40"/>
      <c r="H128" s="40"/>
      <c r="I128" s="40"/>
      <c r="J128" s="40"/>
      <c r="K128" s="40"/>
      <c r="L128" s="40"/>
      <c r="M128" s="41"/>
      <c r="N128" s="41"/>
      <c r="O128" s="42" t="s">
        <v>18</v>
      </c>
      <c r="P128" s="41" t="s">
        <v>284</v>
      </c>
      <c r="Q128" s="53"/>
      <c r="R128" s="31"/>
      <c r="S128" s="55"/>
      <c r="T128" s="31"/>
      <c r="U128" s="32">
        <f t="shared" si="17"/>
        <v>0</v>
      </c>
      <c r="V128" s="32">
        <f t="shared" si="18"/>
        <v>0</v>
      </c>
      <c r="W128" s="32">
        <f t="shared" si="19"/>
        <v>0</v>
      </c>
      <c r="X128" s="32">
        <f t="shared" si="20"/>
        <v>0</v>
      </c>
      <c r="Y128" s="32">
        <f t="shared" si="21"/>
        <v>0</v>
      </c>
      <c r="Z128" s="32">
        <f t="shared" si="22"/>
        <v>0</v>
      </c>
      <c r="AA128" s="32">
        <f t="shared" si="23"/>
        <v>0</v>
      </c>
    </row>
    <row r="129" spans="1:27" s="39" customFormat="1" ht="40.5" hidden="1" customHeight="1" x14ac:dyDescent="0.35">
      <c r="A129" s="33"/>
      <c r="B129" s="7"/>
      <c r="C129" s="34"/>
      <c r="D129" s="32" t="s">
        <v>251</v>
      </c>
      <c r="E129" s="32" t="s">
        <v>285</v>
      </c>
      <c r="F129" s="32"/>
      <c r="G129" s="32"/>
      <c r="H129" s="32"/>
      <c r="I129" s="32"/>
      <c r="J129" s="32"/>
      <c r="K129" s="32"/>
      <c r="L129" s="32"/>
      <c r="M129" s="35"/>
      <c r="N129" s="35"/>
      <c r="O129" s="7" t="s">
        <v>17</v>
      </c>
      <c r="P129" s="35" t="s">
        <v>286</v>
      </c>
      <c r="Q129" s="36"/>
      <c r="R129" s="69" t="s">
        <v>287</v>
      </c>
      <c r="S129" s="38"/>
      <c r="T129" s="19"/>
      <c r="U129" s="32">
        <f t="shared" si="17"/>
        <v>0</v>
      </c>
      <c r="V129" s="32">
        <f t="shared" si="18"/>
        <v>0</v>
      </c>
      <c r="W129" s="32">
        <f t="shared" si="19"/>
        <v>0</v>
      </c>
      <c r="X129" s="32">
        <f t="shared" si="20"/>
        <v>0</v>
      </c>
      <c r="Y129" s="32">
        <f t="shared" si="21"/>
        <v>0</v>
      </c>
      <c r="Z129" s="32">
        <f t="shared" si="22"/>
        <v>0</v>
      </c>
      <c r="AA129" s="32">
        <f t="shared" si="23"/>
        <v>0</v>
      </c>
    </row>
    <row r="130" spans="1:27" s="39" customFormat="1" ht="40.5" hidden="1" customHeight="1" x14ac:dyDescent="0.35">
      <c r="A130" s="33">
        <f>+A128+1</f>
        <v>7</v>
      </c>
      <c r="B130" s="7">
        <v>0</v>
      </c>
      <c r="C130" s="34" t="s">
        <v>288</v>
      </c>
      <c r="D130" s="32" t="s">
        <v>289</v>
      </c>
      <c r="E130" s="32" t="s">
        <v>290</v>
      </c>
      <c r="F130" s="32"/>
      <c r="G130" s="32"/>
      <c r="H130" s="32"/>
      <c r="I130" s="32"/>
      <c r="J130" s="32"/>
      <c r="K130" s="32"/>
      <c r="L130" s="32"/>
      <c r="M130" s="35"/>
      <c r="N130" s="35"/>
      <c r="O130" s="7" t="s">
        <v>18</v>
      </c>
      <c r="P130" s="35" t="s">
        <v>291</v>
      </c>
      <c r="Q130" s="36"/>
      <c r="R130" s="45" t="s">
        <v>292</v>
      </c>
      <c r="S130" s="38"/>
      <c r="T130" s="19"/>
      <c r="U130" s="32">
        <f t="shared" si="17"/>
        <v>0</v>
      </c>
      <c r="V130" s="32">
        <f t="shared" si="18"/>
        <v>0</v>
      </c>
      <c r="W130" s="32">
        <f t="shared" si="19"/>
        <v>0</v>
      </c>
      <c r="X130" s="32">
        <f t="shared" si="20"/>
        <v>0</v>
      </c>
      <c r="Y130" s="32">
        <f t="shared" si="21"/>
        <v>0</v>
      </c>
      <c r="Z130" s="32">
        <f t="shared" si="22"/>
        <v>0</v>
      </c>
      <c r="AA130" s="32">
        <f t="shared" si="23"/>
        <v>0</v>
      </c>
    </row>
    <row r="131" spans="1:27" s="39" customFormat="1" ht="40.5" hidden="1" customHeight="1" x14ac:dyDescent="0.35">
      <c r="A131" s="33"/>
      <c r="B131" s="7"/>
      <c r="C131" s="34"/>
      <c r="D131" s="32" t="s">
        <v>293</v>
      </c>
      <c r="E131" s="32" t="s">
        <v>294</v>
      </c>
      <c r="F131" s="32"/>
      <c r="G131" s="32"/>
      <c r="H131" s="32"/>
      <c r="I131" s="32"/>
      <c r="J131" s="32"/>
      <c r="K131" s="32"/>
      <c r="L131" s="32"/>
      <c r="M131" s="35"/>
      <c r="N131" s="35"/>
      <c r="O131" s="7" t="s">
        <v>295</v>
      </c>
      <c r="P131" s="35" t="s">
        <v>296</v>
      </c>
      <c r="Q131" s="36"/>
      <c r="R131" s="45" t="s">
        <v>297</v>
      </c>
      <c r="S131" s="38"/>
      <c r="T131" s="19"/>
      <c r="U131" s="32">
        <f t="shared" si="17"/>
        <v>0</v>
      </c>
      <c r="V131" s="32">
        <f t="shared" si="18"/>
        <v>0</v>
      </c>
      <c r="W131" s="32">
        <f t="shared" si="19"/>
        <v>0</v>
      </c>
      <c r="X131" s="32">
        <f t="shared" si="20"/>
        <v>0</v>
      </c>
      <c r="Y131" s="32">
        <f t="shared" si="21"/>
        <v>0</v>
      </c>
      <c r="Z131" s="32">
        <f t="shared" si="22"/>
        <v>0</v>
      </c>
      <c r="AA131" s="32">
        <f t="shared" si="23"/>
        <v>0</v>
      </c>
    </row>
    <row r="132" spans="1:27" s="39" customFormat="1" ht="40.5" hidden="1" customHeight="1" x14ac:dyDescent="0.35">
      <c r="A132" s="51">
        <f>+A130+1</f>
        <v>8</v>
      </c>
      <c r="B132" s="42">
        <v>0</v>
      </c>
      <c r="C132" s="52" t="s">
        <v>298</v>
      </c>
      <c r="D132" s="40" t="s">
        <v>299</v>
      </c>
      <c r="E132" s="40" t="s">
        <v>300</v>
      </c>
      <c r="F132" s="40"/>
      <c r="G132" s="40"/>
      <c r="H132" s="40"/>
      <c r="I132" s="40"/>
      <c r="J132" s="40"/>
      <c r="K132" s="40"/>
      <c r="L132" s="40"/>
      <c r="M132" s="41"/>
      <c r="N132" s="41"/>
      <c r="O132" s="42" t="s">
        <v>18</v>
      </c>
      <c r="P132" s="41" t="s">
        <v>301</v>
      </c>
      <c r="Q132" s="53"/>
      <c r="R132" s="61" t="s">
        <v>45</v>
      </c>
      <c r="S132" s="55"/>
      <c r="T132" s="31"/>
      <c r="U132" s="32">
        <f t="shared" si="17"/>
        <v>0</v>
      </c>
      <c r="V132" s="32">
        <f t="shared" si="18"/>
        <v>0</v>
      </c>
      <c r="W132" s="32">
        <f t="shared" si="19"/>
        <v>0</v>
      </c>
      <c r="X132" s="32">
        <f t="shared" si="20"/>
        <v>0</v>
      </c>
      <c r="Y132" s="32">
        <f t="shared" si="21"/>
        <v>0</v>
      </c>
      <c r="Z132" s="32">
        <f t="shared" si="22"/>
        <v>0</v>
      </c>
      <c r="AA132" s="32">
        <f t="shared" si="23"/>
        <v>0</v>
      </c>
    </row>
    <row r="133" spans="1:27" s="39" customFormat="1" ht="40.5" hidden="1" customHeight="1" x14ac:dyDescent="0.35">
      <c r="A133" s="33"/>
      <c r="B133" s="7"/>
      <c r="C133" s="34"/>
      <c r="D133" s="32" t="s">
        <v>299</v>
      </c>
      <c r="E133" s="32" t="s">
        <v>300</v>
      </c>
      <c r="F133" s="32"/>
      <c r="G133" s="32"/>
      <c r="H133" s="32"/>
      <c r="I133" s="32"/>
      <c r="J133" s="32"/>
      <c r="K133" s="32"/>
      <c r="L133" s="32"/>
      <c r="M133" s="35"/>
      <c r="N133" s="35"/>
      <c r="O133" s="7" t="s">
        <v>18</v>
      </c>
      <c r="P133" s="35" t="s">
        <v>302</v>
      </c>
      <c r="Q133" s="36"/>
      <c r="R133" s="45"/>
      <c r="S133" s="38" t="s">
        <v>303</v>
      </c>
      <c r="T133" s="19"/>
      <c r="U133" s="32">
        <f t="shared" si="17"/>
        <v>0</v>
      </c>
      <c r="V133" s="32">
        <f t="shared" si="18"/>
        <v>0</v>
      </c>
      <c r="W133" s="32">
        <f t="shared" si="19"/>
        <v>0</v>
      </c>
      <c r="X133" s="32">
        <f t="shared" si="20"/>
        <v>0</v>
      </c>
      <c r="Y133" s="32">
        <f t="shared" si="21"/>
        <v>0</v>
      </c>
      <c r="Z133" s="32">
        <f t="shared" si="22"/>
        <v>0</v>
      </c>
      <c r="AA133" s="32">
        <f t="shared" si="23"/>
        <v>0</v>
      </c>
    </row>
    <row r="134" spans="1:27" s="39" customFormat="1" ht="40.5" hidden="1" customHeight="1" x14ac:dyDescent="0.35">
      <c r="A134" s="33">
        <f>+A133+1</f>
        <v>1</v>
      </c>
      <c r="B134" s="7">
        <v>0</v>
      </c>
      <c r="C134" s="34" t="s">
        <v>304</v>
      </c>
      <c r="D134" s="32" t="s">
        <v>305</v>
      </c>
      <c r="E134" s="32" t="s">
        <v>306</v>
      </c>
      <c r="F134" s="32"/>
      <c r="G134" s="32"/>
      <c r="H134" s="32"/>
      <c r="I134" s="32"/>
      <c r="J134" s="32"/>
      <c r="K134" s="32"/>
      <c r="L134" s="32"/>
      <c r="M134" s="35"/>
      <c r="N134" s="35"/>
      <c r="O134" s="7" t="s">
        <v>18</v>
      </c>
      <c r="P134" s="35" t="s">
        <v>307</v>
      </c>
      <c r="Q134" s="36"/>
      <c r="R134" s="45" t="s">
        <v>308</v>
      </c>
      <c r="S134" s="38"/>
      <c r="T134" s="19"/>
      <c r="U134" s="32">
        <f t="shared" si="17"/>
        <v>0</v>
      </c>
      <c r="V134" s="32">
        <f t="shared" si="18"/>
        <v>0</v>
      </c>
      <c r="W134" s="32">
        <f t="shared" si="19"/>
        <v>0</v>
      </c>
      <c r="X134" s="32">
        <f t="shared" si="20"/>
        <v>0</v>
      </c>
      <c r="Y134" s="32">
        <f t="shared" si="21"/>
        <v>0</v>
      </c>
      <c r="Z134" s="32">
        <f t="shared" si="22"/>
        <v>0</v>
      </c>
      <c r="AA134" s="32">
        <f t="shared" si="23"/>
        <v>0</v>
      </c>
    </row>
    <row r="135" spans="1:27" s="39" customFormat="1" ht="40.5" hidden="1" customHeight="1" x14ac:dyDescent="0.35">
      <c r="A135" s="33">
        <f>+A134+1</f>
        <v>2</v>
      </c>
      <c r="B135" s="7">
        <v>0</v>
      </c>
      <c r="C135" s="34" t="s">
        <v>309</v>
      </c>
      <c r="D135" s="32" t="s">
        <v>220</v>
      </c>
      <c r="E135" s="32" t="s">
        <v>306</v>
      </c>
      <c r="F135" s="32"/>
      <c r="G135" s="32"/>
      <c r="H135" s="32"/>
      <c r="I135" s="32"/>
      <c r="J135" s="32"/>
      <c r="K135" s="32"/>
      <c r="L135" s="32"/>
      <c r="M135" s="35"/>
      <c r="N135" s="35"/>
      <c r="O135" s="7" t="s">
        <v>18</v>
      </c>
      <c r="P135" s="35" t="s">
        <v>307</v>
      </c>
      <c r="Q135" s="36"/>
      <c r="R135" s="45" t="s">
        <v>310</v>
      </c>
      <c r="S135" s="38"/>
      <c r="T135" s="19"/>
      <c r="U135" s="32">
        <f t="shared" si="17"/>
        <v>0</v>
      </c>
      <c r="V135" s="32">
        <f t="shared" si="18"/>
        <v>0</v>
      </c>
      <c r="W135" s="32">
        <f t="shared" si="19"/>
        <v>0</v>
      </c>
      <c r="X135" s="32">
        <f t="shared" si="20"/>
        <v>0</v>
      </c>
      <c r="Y135" s="32">
        <f t="shared" si="21"/>
        <v>0</v>
      </c>
      <c r="Z135" s="32">
        <f t="shared" si="22"/>
        <v>0</v>
      </c>
      <c r="AA135" s="32">
        <f t="shared" si="23"/>
        <v>0</v>
      </c>
    </row>
    <row r="136" spans="1:27" s="39" customFormat="1" ht="40.5" hidden="1" customHeight="1" x14ac:dyDescent="0.35">
      <c r="A136" s="33"/>
      <c r="B136" s="7"/>
      <c r="C136" s="34"/>
      <c r="D136" s="32" t="s">
        <v>311</v>
      </c>
      <c r="E136" s="32" t="s">
        <v>312</v>
      </c>
      <c r="F136" s="32"/>
      <c r="G136" s="32"/>
      <c r="H136" s="32"/>
      <c r="I136" s="32"/>
      <c r="J136" s="32"/>
      <c r="K136" s="32"/>
      <c r="L136" s="32"/>
      <c r="M136" s="35"/>
      <c r="N136" s="35"/>
      <c r="O136" s="7" t="s">
        <v>16</v>
      </c>
      <c r="P136" s="35" t="s">
        <v>313</v>
      </c>
      <c r="Q136" s="36"/>
      <c r="R136" s="70" t="s">
        <v>314</v>
      </c>
      <c r="S136" s="38"/>
      <c r="T136" s="19"/>
      <c r="U136" s="32">
        <f t="shared" si="17"/>
        <v>0</v>
      </c>
      <c r="V136" s="32">
        <f t="shared" si="18"/>
        <v>0</v>
      </c>
      <c r="W136" s="32">
        <f t="shared" si="19"/>
        <v>0</v>
      </c>
      <c r="X136" s="32">
        <f t="shared" si="20"/>
        <v>0</v>
      </c>
      <c r="Y136" s="32">
        <f t="shared" si="21"/>
        <v>0</v>
      </c>
      <c r="Z136" s="32">
        <f t="shared" si="22"/>
        <v>0</v>
      </c>
      <c r="AA136" s="32">
        <f t="shared" si="23"/>
        <v>0</v>
      </c>
    </row>
    <row r="137" spans="1:27" s="39" customFormat="1" ht="40.5" hidden="1" customHeight="1" x14ac:dyDescent="0.35">
      <c r="A137" s="33"/>
      <c r="B137" s="7"/>
      <c r="C137" s="34"/>
      <c r="D137" s="32" t="s">
        <v>315</v>
      </c>
      <c r="E137" s="32" t="s">
        <v>312</v>
      </c>
      <c r="F137" s="32"/>
      <c r="G137" s="32"/>
      <c r="H137" s="32"/>
      <c r="I137" s="32"/>
      <c r="J137" s="32"/>
      <c r="K137" s="32"/>
      <c r="L137" s="32"/>
      <c r="M137" s="35"/>
      <c r="N137" s="35"/>
      <c r="O137" s="7" t="s">
        <v>16</v>
      </c>
      <c r="P137" s="35"/>
      <c r="Q137" s="36"/>
      <c r="R137" s="71"/>
      <c r="S137" s="38" t="s">
        <v>316</v>
      </c>
      <c r="T137" s="19"/>
      <c r="U137" s="32">
        <f t="shared" si="17"/>
        <v>0</v>
      </c>
      <c r="V137" s="32">
        <f t="shared" si="18"/>
        <v>0</v>
      </c>
      <c r="W137" s="32">
        <f t="shared" si="19"/>
        <v>0</v>
      </c>
      <c r="X137" s="32">
        <f t="shared" si="20"/>
        <v>0</v>
      </c>
      <c r="Y137" s="32">
        <f t="shared" si="21"/>
        <v>0</v>
      </c>
      <c r="Z137" s="32">
        <f t="shared" si="22"/>
        <v>0</v>
      </c>
      <c r="AA137" s="32">
        <f t="shared" si="23"/>
        <v>0</v>
      </c>
    </row>
    <row r="138" spans="1:27" s="39" customFormat="1" ht="40.5" hidden="1" customHeight="1" x14ac:dyDescent="0.35">
      <c r="A138" s="33"/>
      <c r="B138" s="7"/>
      <c r="C138" s="34"/>
      <c r="D138" s="32" t="s">
        <v>317</v>
      </c>
      <c r="E138" s="32" t="s">
        <v>318</v>
      </c>
      <c r="F138" s="32"/>
      <c r="G138" s="32"/>
      <c r="H138" s="32"/>
      <c r="I138" s="32"/>
      <c r="J138" s="32"/>
      <c r="K138" s="32"/>
      <c r="L138" s="32"/>
      <c r="M138" s="35"/>
      <c r="N138" s="35"/>
      <c r="O138" s="7" t="s">
        <v>16</v>
      </c>
      <c r="P138" s="43" t="s">
        <v>319</v>
      </c>
      <c r="Q138" s="36"/>
      <c r="R138" s="45"/>
      <c r="S138" s="38"/>
      <c r="T138" s="19"/>
      <c r="U138" s="32">
        <f t="shared" si="17"/>
        <v>0</v>
      </c>
      <c r="V138" s="32">
        <f t="shared" si="18"/>
        <v>0</v>
      </c>
      <c r="W138" s="32">
        <f t="shared" si="19"/>
        <v>0</v>
      </c>
      <c r="X138" s="32">
        <f t="shared" si="20"/>
        <v>0</v>
      </c>
      <c r="Y138" s="32">
        <f t="shared" si="21"/>
        <v>0</v>
      </c>
      <c r="Z138" s="32">
        <f t="shared" si="22"/>
        <v>0</v>
      </c>
      <c r="AA138" s="32">
        <f t="shared" si="23"/>
        <v>0</v>
      </c>
    </row>
    <row r="139" spans="1:27" s="59" customFormat="1" ht="40.5" hidden="1" customHeight="1" x14ac:dyDescent="0.35">
      <c r="A139" s="33">
        <f>+A138+1</f>
        <v>1</v>
      </c>
      <c r="B139" s="7">
        <v>1</v>
      </c>
      <c r="C139" s="34" t="s">
        <v>320</v>
      </c>
      <c r="D139" s="32" t="s">
        <v>181</v>
      </c>
      <c r="E139" s="32" t="s">
        <v>321</v>
      </c>
      <c r="F139" s="32"/>
      <c r="G139" s="32"/>
      <c r="H139" s="32"/>
      <c r="I139" s="32"/>
      <c r="J139" s="32"/>
      <c r="K139" s="32"/>
      <c r="L139" s="32"/>
      <c r="M139" s="35"/>
      <c r="N139" s="35"/>
      <c r="O139" s="7" t="s">
        <v>17</v>
      </c>
      <c r="P139" s="32" t="s">
        <v>322</v>
      </c>
      <c r="Q139" s="36"/>
      <c r="R139" s="45" t="s">
        <v>323</v>
      </c>
      <c r="S139" s="38"/>
      <c r="T139" s="19"/>
      <c r="U139" s="32">
        <f t="shared" si="17"/>
        <v>0</v>
      </c>
      <c r="V139" s="32">
        <f t="shared" si="18"/>
        <v>0</v>
      </c>
      <c r="W139" s="32">
        <f t="shared" si="19"/>
        <v>0</v>
      </c>
      <c r="X139" s="32">
        <f t="shared" si="20"/>
        <v>0</v>
      </c>
      <c r="Y139" s="32">
        <f t="shared" si="21"/>
        <v>0</v>
      </c>
      <c r="Z139" s="32">
        <f t="shared" si="22"/>
        <v>0</v>
      </c>
      <c r="AA139" s="32">
        <f t="shared" si="23"/>
        <v>0</v>
      </c>
    </row>
    <row r="140" spans="1:27" s="59" customFormat="1" ht="40.5" hidden="1" customHeight="1" x14ac:dyDescent="0.35">
      <c r="A140" s="33">
        <f>+A139+1</f>
        <v>2</v>
      </c>
      <c r="B140" s="7">
        <v>0</v>
      </c>
      <c r="C140" s="34" t="s">
        <v>324</v>
      </c>
      <c r="D140" s="32" t="s">
        <v>325</v>
      </c>
      <c r="E140" s="32" t="s">
        <v>321</v>
      </c>
      <c r="F140" s="32"/>
      <c r="G140" s="32"/>
      <c r="H140" s="32"/>
      <c r="I140" s="32"/>
      <c r="J140" s="32"/>
      <c r="K140" s="32"/>
      <c r="L140" s="32"/>
      <c r="M140" s="35"/>
      <c r="N140" s="35"/>
      <c r="O140" s="7" t="s">
        <v>17</v>
      </c>
      <c r="P140" s="35" t="s">
        <v>326</v>
      </c>
      <c r="Q140" s="36"/>
      <c r="R140" s="45" t="s">
        <v>327</v>
      </c>
      <c r="S140" s="38"/>
      <c r="T140" s="19"/>
      <c r="U140" s="32">
        <f t="shared" si="17"/>
        <v>0</v>
      </c>
      <c r="V140" s="32">
        <f t="shared" si="18"/>
        <v>0</v>
      </c>
      <c r="W140" s="32">
        <f t="shared" si="19"/>
        <v>0</v>
      </c>
      <c r="X140" s="32">
        <f t="shared" si="20"/>
        <v>0</v>
      </c>
      <c r="Y140" s="32">
        <f t="shared" si="21"/>
        <v>0</v>
      </c>
      <c r="Z140" s="32">
        <f t="shared" si="22"/>
        <v>0</v>
      </c>
      <c r="AA140" s="32">
        <f t="shared" si="23"/>
        <v>0</v>
      </c>
    </row>
    <row r="141" spans="1:27" s="39" customFormat="1" ht="40.5" hidden="1" customHeight="1" x14ac:dyDescent="0.35">
      <c r="A141" s="33">
        <f>+A140+1</f>
        <v>3</v>
      </c>
      <c r="B141" s="7">
        <v>1</v>
      </c>
      <c r="C141" s="34" t="s">
        <v>328</v>
      </c>
      <c r="D141" s="32" t="s">
        <v>329</v>
      </c>
      <c r="E141" s="32" t="s">
        <v>321</v>
      </c>
      <c r="F141" s="32"/>
      <c r="G141" s="32"/>
      <c r="H141" s="32"/>
      <c r="I141" s="32"/>
      <c r="J141" s="32"/>
      <c r="K141" s="32"/>
      <c r="L141" s="32"/>
      <c r="M141" s="35"/>
      <c r="N141" s="35"/>
      <c r="O141" s="7" t="s">
        <v>17</v>
      </c>
      <c r="P141" s="35" t="s">
        <v>330</v>
      </c>
      <c r="Q141" s="36"/>
      <c r="R141" s="45" t="s">
        <v>331</v>
      </c>
      <c r="S141" s="38"/>
      <c r="T141" s="19"/>
      <c r="U141" s="32">
        <f t="shared" si="17"/>
        <v>0</v>
      </c>
      <c r="V141" s="32">
        <f t="shared" si="18"/>
        <v>0</v>
      </c>
      <c r="W141" s="32">
        <f t="shared" si="19"/>
        <v>0</v>
      </c>
      <c r="X141" s="32">
        <f t="shared" si="20"/>
        <v>0</v>
      </c>
      <c r="Y141" s="32">
        <f t="shared" si="21"/>
        <v>0</v>
      </c>
      <c r="Z141" s="32">
        <f t="shared" si="22"/>
        <v>0</v>
      </c>
      <c r="AA141" s="32">
        <f t="shared" si="23"/>
        <v>0</v>
      </c>
    </row>
    <row r="142" spans="1:27" s="39" customFormat="1" ht="40.5" hidden="1" customHeight="1" x14ac:dyDescent="0.35">
      <c r="A142" s="33">
        <f>+A136+1</f>
        <v>1</v>
      </c>
      <c r="B142" s="7">
        <v>1</v>
      </c>
      <c r="C142" s="34" t="s">
        <v>332</v>
      </c>
      <c r="D142" s="32" t="s">
        <v>333</v>
      </c>
      <c r="E142" s="32" t="s">
        <v>334</v>
      </c>
      <c r="F142" s="32"/>
      <c r="G142" s="32"/>
      <c r="H142" s="32"/>
      <c r="I142" s="32"/>
      <c r="J142" s="32"/>
      <c r="K142" s="32"/>
      <c r="L142" s="32"/>
      <c r="M142" s="35"/>
      <c r="N142" s="35"/>
      <c r="O142" s="7" t="s">
        <v>18</v>
      </c>
      <c r="P142" s="35" t="s">
        <v>335</v>
      </c>
      <c r="Q142" s="36"/>
      <c r="R142" s="45" t="s">
        <v>336</v>
      </c>
      <c r="S142" s="38"/>
      <c r="T142" s="19"/>
      <c r="U142" s="32">
        <f t="shared" si="17"/>
        <v>0</v>
      </c>
      <c r="V142" s="32">
        <f t="shared" si="18"/>
        <v>0</v>
      </c>
      <c r="W142" s="32">
        <f t="shared" si="19"/>
        <v>0</v>
      </c>
      <c r="X142" s="32">
        <f t="shared" si="20"/>
        <v>0</v>
      </c>
      <c r="Y142" s="32">
        <f t="shared" si="21"/>
        <v>0</v>
      </c>
      <c r="Z142" s="32">
        <f t="shared" si="22"/>
        <v>0</v>
      </c>
      <c r="AA142" s="32">
        <f t="shared" si="23"/>
        <v>0</v>
      </c>
    </row>
    <row r="143" spans="1:27" s="39" customFormat="1" ht="40.5" hidden="1" customHeight="1" x14ac:dyDescent="0.35">
      <c r="A143" s="33"/>
      <c r="B143" s="7"/>
      <c r="C143" s="34"/>
      <c r="D143" s="32" t="s">
        <v>337</v>
      </c>
      <c r="E143" s="32" t="s">
        <v>88</v>
      </c>
      <c r="F143" s="32"/>
      <c r="G143" s="32"/>
      <c r="H143" s="32"/>
      <c r="I143" s="32"/>
      <c r="J143" s="32"/>
      <c r="M143"/>
      <c r="N143"/>
      <c r="O143" s="7" t="s">
        <v>16</v>
      </c>
      <c r="P143" s="35" t="s">
        <v>338</v>
      </c>
      <c r="Q143" s="36"/>
      <c r="R143" s="45" t="s">
        <v>339</v>
      </c>
      <c r="S143" s="38"/>
      <c r="T143" s="19"/>
      <c r="U143" s="32" t="e">
        <f>+IF(AND(#REF!=1,O143="SROL"),1,0)</f>
        <v>#REF!</v>
      </c>
      <c r="V143" s="32" t="e">
        <f>+IF(AND(#REF!=1,O143="Holy Cross"),1,0)</f>
        <v>#REF!</v>
      </c>
      <c r="W143" s="32" t="e">
        <f>+IF(AND(#REF!=1,O143="St Paschal's"),1,0)</f>
        <v>#REF!</v>
      </c>
      <c r="X143" s="32" t="e">
        <f>+IF(AND(#REF!=1,P143="St Peter Claver"),1,0)</f>
        <v>#REF!</v>
      </c>
      <c r="Y143" s="32" t="e">
        <f>+IF(AND(#REF!=1,O143="St Jude"),1,0)</f>
        <v>#REF!</v>
      </c>
      <c r="Z143" s="32" t="e">
        <f>+IF(AND(#REF!=1,O143="Santa Clara"),1,0)</f>
        <v>#REF!</v>
      </c>
      <c r="AA143" s="32" t="e">
        <f>+IF(AND(U143=0,V143=0,W143=0,Y143=0,Z143=0,#REF!=1),1,0)</f>
        <v>#REF!</v>
      </c>
    </row>
    <row r="144" spans="1:27" s="39" customFormat="1" ht="40.5" hidden="1" customHeight="1" x14ac:dyDescent="0.35">
      <c r="A144" s="33">
        <f>+A143+1</f>
        <v>1</v>
      </c>
      <c r="B144" s="7">
        <v>0</v>
      </c>
      <c r="C144" s="34" t="s">
        <v>340</v>
      </c>
      <c r="D144" s="32" t="s">
        <v>102</v>
      </c>
      <c r="E144" s="32" t="s">
        <v>341</v>
      </c>
      <c r="F144" s="32"/>
      <c r="G144" s="32"/>
      <c r="H144" s="32"/>
      <c r="I144" s="32"/>
      <c r="J144" s="32"/>
      <c r="K144" s="32"/>
      <c r="L144" s="32"/>
      <c r="M144" s="35"/>
      <c r="N144" s="35"/>
      <c r="O144" s="7" t="s">
        <v>20</v>
      </c>
      <c r="P144" s="35" t="s">
        <v>342</v>
      </c>
      <c r="Q144" s="36"/>
      <c r="R144" s="45" t="s">
        <v>343</v>
      </c>
      <c r="S144" s="38"/>
      <c r="T144" s="19"/>
      <c r="U144" s="32">
        <f t="shared" ref="U144:U148" si="25">+IF(AND(M144=1,O144="SROL"),1,0)</f>
        <v>0</v>
      </c>
      <c r="V144" s="32">
        <f t="shared" ref="V144:V148" si="26">+IF(AND(M144=1,O144="Holy Cross"),1,0)</f>
        <v>0</v>
      </c>
      <c r="W144" s="32">
        <f t="shared" ref="W144:W148" si="27">+IF(AND(M144=1,O144="St Paschal's"),1,0)</f>
        <v>0</v>
      </c>
      <c r="X144" s="32">
        <f t="shared" ref="X144:X150" si="28">+IF(AND(M144=1,P144="St Peter Claver"),1,0)</f>
        <v>0</v>
      </c>
      <c r="Y144" s="32">
        <f t="shared" ref="Y144:Y148" si="29">+IF(AND(M144=1,O144="St Jude"),1,0)</f>
        <v>0</v>
      </c>
      <c r="Z144" s="32">
        <f t="shared" ref="Z144:Z148" si="30">+IF(AND(M144=1,O144="Santa Clara"),1,0)</f>
        <v>0</v>
      </c>
      <c r="AA144" s="32">
        <f t="shared" ref="AA144:AA148" si="31">+IF(AND(U144=0,V144=0,W144=0,Y144=0,Z144=0,M144=1),1,0)</f>
        <v>0</v>
      </c>
    </row>
    <row r="145" spans="1:27" s="59" customFormat="1" ht="40.5" hidden="1" customHeight="1" x14ac:dyDescent="0.35">
      <c r="A145" s="33"/>
      <c r="B145" s="7"/>
      <c r="C145" s="34"/>
      <c r="D145" s="32" t="s">
        <v>254</v>
      </c>
      <c r="E145" s="32" t="s">
        <v>344</v>
      </c>
      <c r="F145" s="32"/>
      <c r="G145" s="32"/>
      <c r="H145" s="32"/>
      <c r="I145" s="32"/>
      <c r="J145" s="32"/>
      <c r="K145" s="32"/>
      <c r="L145" s="32"/>
      <c r="M145" s="35"/>
      <c r="N145" s="35"/>
      <c r="O145" s="72" t="s">
        <v>345</v>
      </c>
      <c r="P145" s="35"/>
      <c r="Q145" s="36"/>
      <c r="R145" s="45"/>
      <c r="S145" s="38"/>
      <c r="T145" s="19"/>
      <c r="U145" s="32">
        <f t="shared" si="25"/>
        <v>0</v>
      </c>
      <c r="V145" s="32">
        <f t="shared" si="26"/>
        <v>0</v>
      </c>
      <c r="W145" s="32">
        <f t="shared" si="27"/>
        <v>0</v>
      </c>
      <c r="X145" s="32">
        <f t="shared" si="28"/>
        <v>0</v>
      </c>
      <c r="Y145" s="32">
        <f t="shared" si="29"/>
        <v>0</v>
      </c>
      <c r="Z145" s="32">
        <f t="shared" si="30"/>
        <v>0</v>
      </c>
      <c r="AA145" s="32">
        <f t="shared" si="31"/>
        <v>0</v>
      </c>
    </row>
    <row r="146" spans="1:27" s="39" customFormat="1" ht="40.5" hidden="1" customHeight="1" x14ac:dyDescent="0.35">
      <c r="A146" s="51"/>
      <c r="B146" s="42"/>
      <c r="C146" s="52"/>
      <c r="D146" s="73" t="s">
        <v>318</v>
      </c>
      <c r="E146" s="73" t="s">
        <v>29</v>
      </c>
      <c r="F146" s="73"/>
      <c r="G146" s="73"/>
      <c r="H146" s="73"/>
      <c r="I146" s="73"/>
      <c r="J146" s="73"/>
      <c r="K146" s="73"/>
      <c r="L146" s="73"/>
      <c r="M146" s="74"/>
      <c r="N146" s="74"/>
      <c r="O146" s="42" t="s">
        <v>16</v>
      </c>
      <c r="P146" s="41"/>
      <c r="Q146" s="53"/>
      <c r="R146" s="61"/>
      <c r="S146" s="55"/>
      <c r="T146" s="31"/>
      <c r="U146" s="32">
        <f t="shared" si="25"/>
        <v>0</v>
      </c>
      <c r="V146" s="32">
        <f t="shared" si="26"/>
        <v>0</v>
      </c>
      <c r="W146" s="32">
        <f t="shared" si="27"/>
        <v>0</v>
      </c>
      <c r="X146" s="32">
        <f t="shared" si="28"/>
        <v>0</v>
      </c>
      <c r="Y146" s="32">
        <f t="shared" si="29"/>
        <v>0</v>
      </c>
      <c r="Z146" s="32">
        <f t="shared" si="30"/>
        <v>0</v>
      </c>
      <c r="AA146" s="32">
        <f t="shared" si="31"/>
        <v>0</v>
      </c>
    </row>
    <row r="147" spans="1:27" s="39" customFormat="1" ht="40.5" hidden="1" customHeight="1" x14ac:dyDescent="0.35">
      <c r="A147" s="51"/>
      <c r="B147" s="42"/>
      <c r="C147" s="52"/>
      <c r="D147" s="73" t="s">
        <v>346</v>
      </c>
      <c r="E147" s="73" t="s">
        <v>29</v>
      </c>
      <c r="F147" s="73"/>
      <c r="G147" s="73"/>
      <c r="H147" s="73"/>
      <c r="I147" s="73"/>
      <c r="J147" s="73"/>
      <c r="K147" s="73"/>
      <c r="L147" s="73"/>
      <c r="M147" s="74"/>
      <c r="N147" s="74"/>
      <c r="O147" s="42" t="s">
        <v>16</v>
      </c>
      <c r="P147" s="41" t="s">
        <v>347</v>
      </c>
      <c r="Q147" s="53"/>
      <c r="R147" s="75" t="s">
        <v>348</v>
      </c>
      <c r="S147" s="55"/>
      <c r="T147" s="31"/>
      <c r="U147" s="32">
        <f t="shared" si="25"/>
        <v>0</v>
      </c>
      <c r="V147" s="32">
        <f t="shared" si="26"/>
        <v>0</v>
      </c>
      <c r="W147" s="32">
        <f t="shared" si="27"/>
        <v>0</v>
      </c>
      <c r="X147" s="32">
        <f t="shared" si="28"/>
        <v>0</v>
      </c>
      <c r="Y147" s="32">
        <f t="shared" si="29"/>
        <v>0</v>
      </c>
      <c r="Z147" s="32">
        <f t="shared" si="30"/>
        <v>0</v>
      </c>
      <c r="AA147" s="32">
        <f t="shared" si="31"/>
        <v>0</v>
      </c>
    </row>
    <row r="148" spans="1:27" s="39" customFormat="1" ht="40.5" hidden="1" customHeight="1" x14ac:dyDescent="0.35">
      <c r="A148" s="33"/>
      <c r="B148" s="7"/>
      <c r="C148" s="34"/>
      <c r="D148" s="32" t="s">
        <v>349</v>
      </c>
      <c r="E148" s="32" t="s">
        <v>350</v>
      </c>
      <c r="F148" s="32"/>
      <c r="G148" s="32"/>
      <c r="H148" s="32"/>
      <c r="I148" s="32"/>
      <c r="J148" s="32"/>
      <c r="K148" s="32"/>
      <c r="L148" s="32"/>
      <c r="M148" s="35"/>
      <c r="N148" s="35"/>
      <c r="O148" s="7"/>
      <c r="P148" s="35" t="s">
        <v>351</v>
      </c>
      <c r="Q148" s="36"/>
      <c r="R148" s="45" t="s">
        <v>339</v>
      </c>
      <c r="S148" s="38" t="s">
        <v>352</v>
      </c>
      <c r="T148" s="19"/>
      <c r="U148" s="32">
        <f t="shared" si="25"/>
        <v>0</v>
      </c>
      <c r="V148" s="32">
        <f t="shared" si="26"/>
        <v>0</v>
      </c>
      <c r="W148" s="32">
        <f t="shared" si="27"/>
        <v>0</v>
      </c>
      <c r="X148" s="32">
        <f t="shared" si="28"/>
        <v>0</v>
      </c>
      <c r="Y148" s="32">
        <f t="shared" si="29"/>
        <v>0</v>
      </c>
      <c r="Z148" s="32">
        <f t="shared" si="30"/>
        <v>0</v>
      </c>
      <c r="AA148" s="32">
        <f t="shared" si="31"/>
        <v>0</v>
      </c>
    </row>
    <row r="149" spans="1:27" s="39" customFormat="1" ht="40.5" hidden="1" customHeight="1" x14ac:dyDescent="0.35">
      <c r="A149" s="51">
        <f>+A146+1</f>
        <v>1</v>
      </c>
      <c r="B149" s="42">
        <v>1</v>
      </c>
      <c r="C149" s="52" t="s">
        <v>354</v>
      </c>
      <c r="D149" s="40" t="s">
        <v>355</v>
      </c>
      <c r="E149" s="40" t="s">
        <v>356</v>
      </c>
      <c r="F149" s="40"/>
      <c r="G149" s="40"/>
      <c r="H149" s="40"/>
      <c r="I149" s="40"/>
      <c r="J149" s="40"/>
      <c r="K149" s="40"/>
      <c r="L149" s="40"/>
      <c r="M149" s="41"/>
      <c r="N149" s="41"/>
      <c r="O149" s="42" t="s">
        <v>18</v>
      </c>
      <c r="P149" s="41" t="s">
        <v>357</v>
      </c>
      <c r="Q149" s="53"/>
      <c r="R149" s="61"/>
      <c r="S149" s="55"/>
      <c r="T149" s="31"/>
      <c r="U149" s="32">
        <f>+IF(AND(M149=1,O149="SROL"),1,0)</f>
        <v>0</v>
      </c>
      <c r="V149" s="32">
        <f>+IF(AND(M149=1,O149="Holy Cross"),1,0)</f>
        <v>0</v>
      </c>
      <c r="W149" s="32">
        <f>+IF(AND(M149=1,O149="St Paschal's"),1,0)</f>
        <v>0</v>
      </c>
      <c r="X149" s="32">
        <f t="shared" si="28"/>
        <v>0</v>
      </c>
      <c r="Y149" s="32">
        <f>+IF(AND(M149=1,O149="St Jude"),1,0)</f>
        <v>0</v>
      </c>
      <c r="Z149" s="32">
        <f>+IF(AND(M149=1,O149="Santa Clara"),1,0)</f>
        <v>0</v>
      </c>
      <c r="AA149" s="32">
        <f>+IF(AND(U149=0,V149=0,W149=0,Y149=0,Z149=0,M149=1),1,0)</f>
        <v>0</v>
      </c>
    </row>
    <row r="150" spans="1:27" s="76" customFormat="1" ht="40.5" hidden="1" customHeight="1" x14ac:dyDescent="0.35">
      <c r="A150" s="33">
        <f>+A149+1</f>
        <v>2</v>
      </c>
      <c r="B150" s="7">
        <v>1</v>
      </c>
      <c r="C150" s="34" t="s">
        <v>358</v>
      </c>
      <c r="D150" s="32" t="s">
        <v>359</v>
      </c>
      <c r="E150" s="32" t="s">
        <v>360</v>
      </c>
      <c r="F150" s="32"/>
      <c r="G150" s="32"/>
      <c r="H150" s="32"/>
      <c r="I150" s="32"/>
      <c r="J150" s="32"/>
      <c r="K150" s="32"/>
      <c r="L150" s="32"/>
      <c r="M150" s="35"/>
      <c r="N150" s="35"/>
      <c r="O150" s="7" t="s">
        <v>16</v>
      </c>
      <c r="P150" s="32" t="s">
        <v>361</v>
      </c>
      <c r="Q150" s="36"/>
      <c r="R150" s="50" t="s">
        <v>100</v>
      </c>
      <c r="S150" s="38"/>
      <c r="T150" s="19"/>
      <c r="U150" s="32">
        <f>+IF(AND(M150=1,O150="SROL"),1,0)</f>
        <v>0</v>
      </c>
      <c r="V150" s="32">
        <f>+IF(AND(M150=1,O150="Holy Cross"),1,0)</f>
        <v>0</v>
      </c>
      <c r="W150" s="32">
        <f>+IF(AND(M150=1,O150="St Paschal's"),1,0)</f>
        <v>0</v>
      </c>
      <c r="X150" s="32">
        <f t="shared" si="28"/>
        <v>0</v>
      </c>
      <c r="Y150" s="32">
        <f>+IF(AND(M150=1,O150="St Jude"),1,0)</f>
        <v>0</v>
      </c>
      <c r="Z150" s="32">
        <f>+IF(AND(M150=1,O150="Santa Clara"),1,0)</f>
        <v>0</v>
      </c>
      <c r="AA150" s="32">
        <f>+IF(AND(U150=0,V150=0,W150=0,Y150=0,Z150=0,M150=1),1,0)</f>
        <v>0</v>
      </c>
    </row>
    <row r="151" spans="1:27" s="59" customFormat="1" ht="40.5" hidden="1" customHeight="1" x14ac:dyDescent="0.35">
      <c r="A151" s="33"/>
      <c r="B151" s="7"/>
      <c r="C151" s="7"/>
      <c r="D151" s="32" t="s">
        <v>362</v>
      </c>
      <c r="E151" s="32" t="s">
        <v>363</v>
      </c>
      <c r="F151" s="32"/>
      <c r="G151" s="32"/>
      <c r="H151" s="32"/>
      <c r="I151" s="32"/>
      <c r="J151" s="32"/>
      <c r="K151" s="32"/>
      <c r="L151" s="32"/>
      <c r="M151" s="35"/>
      <c r="N151" s="35"/>
      <c r="O151" s="7"/>
      <c r="P151" s="43" t="s">
        <v>217</v>
      </c>
      <c r="Q151" s="36"/>
      <c r="R151" s="37"/>
      <c r="S151" s="46"/>
      <c r="T151" s="32"/>
      <c r="U151" s="32"/>
      <c r="V151" s="32"/>
      <c r="W151" s="32"/>
      <c r="X151" s="32"/>
      <c r="Y151" s="32"/>
      <c r="Z151" s="32"/>
      <c r="AA151" s="32"/>
    </row>
    <row r="152" spans="1:27" s="59" customFormat="1" ht="40.5" hidden="1" customHeight="1" x14ac:dyDescent="0.55000000000000004">
      <c r="A152" s="33"/>
      <c r="B152" s="7"/>
      <c r="C152" s="7"/>
      <c r="D152" s="77" t="s">
        <v>24</v>
      </c>
      <c r="E152" s="77" t="s">
        <v>364</v>
      </c>
      <c r="F152" s="77"/>
      <c r="G152" s="77"/>
      <c r="H152" s="77"/>
      <c r="I152" s="47">
        <v>1</v>
      </c>
      <c r="J152" s="47">
        <v>1</v>
      </c>
      <c r="K152" s="77"/>
      <c r="L152" s="77"/>
      <c r="M152" s="78">
        <v>1</v>
      </c>
      <c r="N152" s="78"/>
      <c r="O152" s="7" t="s">
        <v>16</v>
      </c>
      <c r="P152" s="43" t="s">
        <v>365</v>
      </c>
      <c r="Q152" s="36"/>
      <c r="R152" s="49" t="s">
        <v>366</v>
      </c>
      <c r="S152" s="46" t="s">
        <v>367</v>
      </c>
      <c r="T152" s="32"/>
      <c r="U152" s="32"/>
      <c r="V152" s="32"/>
      <c r="W152" s="32"/>
      <c r="X152" s="32"/>
      <c r="Y152" s="32"/>
      <c r="Z152" s="32"/>
      <c r="AA152" s="32"/>
    </row>
    <row r="153" spans="1:27" s="39" customFormat="1" ht="40.5" hidden="1" customHeight="1" x14ac:dyDescent="0.35">
      <c r="A153" s="33">
        <f>+A151+1</f>
        <v>1</v>
      </c>
      <c r="B153" s="7">
        <v>0</v>
      </c>
      <c r="C153" s="34" t="s">
        <v>369</v>
      </c>
      <c r="D153" s="77" t="s">
        <v>370</v>
      </c>
      <c r="E153" s="77" t="s">
        <v>364</v>
      </c>
      <c r="F153" s="77"/>
      <c r="G153" s="77"/>
      <c r="H153" s="77"/>
      <c r="I153" s="77"/>
      <c r="J153" s="77"/>
      <c r="K153" s="77"/>
      <c r="L153" s="77"/>
      <c r="M153" s="78"/>
      <c r="N153" s="78"/>
      <c r="O153" s="7" t="s">
        <v>18</v>
      </c>
      <c r="P153" s="35" t="s">
        <v>371</v>
      </c>
      <c r="Q153" s="36"/>
      <c r="R153" s="45" t="s">
        <v>372</v>
      </c>
      <c r="S153" s="38"/>
      <c r="T153" s="19"/>
      <c r="U153" s="32">
        <f t="shared" ref="U153:U165" si="32">+IF(AND(M153=1,O153="SROL"),1,0)</f>
        <v>0</v>
      </c>
      <c r="V153" s="32">
        <f t="shared" ref="V153:V165" si="33">+IF(AND(M153=1,O153="Holy Cross"),1,0)</f>
        <v>0</v>
      </c>
      <c r="W153" s="32">
        <f t="shared" ref="W153:W165" si="34">+IF(AND(M153=1,O153="St Paschal's"),1,0)</f>
        <v>0</v>
      </c>
      <c r="X153" s="32">
        <f t="shared" ref="X153:X165" si="35">+IF(AND(M153=1,P153="St Peter Claver"),1,0)</f>
        <v>0</v>
      </c>
      <c r="Y153" s="32">
        <f t="shared" ref="Y153:Y165" si="36">+IF(AND(M153=1,O153="St Jude"),1,0)</f>
        <v>0</v>
      </c>
      <c r="Z153" s="32">
        <f t="shared" ref="Z153:Z165" si="37">+IF(AND(M153=1,O153="Santa Clara"),1,0)</f>
        <v>0</v>
      </c>
      <c r="AA153" s="32">
        <f t="shared" ref="AA153:AA165" si="38">+IF(AND(U153=0,V153=0,W153=0,Y153=0,Z153=0,M153=1),1,0)</f>
        <v>0</v>
      </c>
    </row>
    <row r="154" spans="1:27" s="32" customFormat="1" ht="40.5" hidden="1" customHeight="1" x14ac:dyDescent="0.35">
      <c r="A154" s="7">
        <f>+A153+1</f>
        <v>2</v>
      </c>
      <c r="B154" s="7">
        <v>0</v>
      </c>
      <c r="C154" s="34" t="s">
        <v>373</v>
      </c>
      <c r="D154" s="32" t="s">
        <v>374</v>
      </c>
      <c r="E154" s="32" t="s">
        <v>364</v>
      </c>
      <c r="M154" s="35"/>
      <c r="N154" s="35"/>
      <c r="O154" s="7" t="s">
        <v>18</v>
      </c>
      <c r="P154" s="35" t="s">
        <v>291</v>
      </c>
      <c r="Q154" s="43"/>
      <c r="R154" s="44" t="s">
        <v>292</v>
      </c>
      <c r="S154" s="38"/>
      <c r="T154" s="19"/>
      <c r="U154" s="32">
        <f t="shared" si="32"/>
        <v>0</v>
      </c>
      <c r="V154" s="32">
        <f t="shared" si="33"/>
        <v>0</v>
      </c>
      <c r="W154" s="32">
        <f t="shared" si="34"/>
        <v>0</v>
      </c>
      <c r="X154" s="32">
        <f t="shared" si="35"/>
        <v>0</v>
      </c>
      <c r="Y154" s="32">
        <f t="shared" si="36"/>
        <v>0</v>
      </c>
      <c r="Z154" s="32">
        <f t="shared" si="37"/>
        <v>0</v>
      </c>
      <c r="AA154" s="32">
        <f t="shared" si="38"/>
        <v>0</v>
      </c>
    </row>
    <row r="155" spans="1:27" s="32" customFormat="1" ht="40.5" hidden="1" customHeight="1" x14ac:dyDescent="0.35">
      <c r="A155" s="7"/>
      <c r="B155" s="7"/>
      <c r="C155" s="34"/>
      <c r="D155" s="32" t="s">
        <v>315</v>
      </c>
      <c r="E155" s="32" t="s">
        <v>375</v>
      </c>
      <c r="M155" s="35"/>
      <c r="N155" s="35"/>
      <c r="O155" s="7" t="s">
        <v>19</v>
      </c>
      <c r="P155" s="35" t="s">
        <v>376</v>
      </c>
      <c r="Q155" s="43"/>
      <c r="R155" s="69" t="s">
        <v>45</v>
      </c>
      <c r="S155" s="38" t="s">
        <v>377</v>
      </c>
      <c r="T155" s="19"/>
      <c r="U155" s="32">
        <f t="shared" si="32"/>
        <v>0</v>
      </c>
      <c r="V155" s="32">
        <f t="shared" si="33"/>
        <v>0</v>
      </c>
      <c r="W155" s="32">
        <f t="shared" si="34"/>
        <v>0</v>
      </c>
      <c r="X155" s="32">
        <f t="shared" si="35"/>
        <v>0</v>
      </c>
      <c r="Y155" s="32">
        <f t="shared" si="36"/>
        <v>0</v>
      </c>
      <c r="Z155" s="32">
        <f t="shared" si="37"/>
        <v>0</v>
      </c>
      <c r="AA155" s="32">
        <f t="shared" si="38"/>
        <v>0</v>
      </c>
    </row>
    <row r="156" spans="1:27" s="39" customFormat="1" ht="40.5" hidden="1" customHeight="1" x14ac:dyDescent="0.35">
      <c r="A156" s="33"/>
      <c r="B156" s="7"/>
      <c r="C156" s="34"/>
      <c r="D156" s="32" t="s">
        <v>378</v>
      </c>
      <c r="E156" s="32" t="s">
        <v>379</v>
      </c>
      <c r="F156" s="32"/>
      <c r="G156" s="32"/>
      <c r="H156" s="32"/>
      <c r="I156" s="32"/>
      <c r="J156" s="32"/>
      <c r="K156" s="32"/>
      <c r="L156" s="32"/>
      <c r="M156" s="35"/>
      <c r="N156" s="35"/>
      <c r="O156" s="7" t="s">
        <v>16</v>
      </c>
      <c r="P156" s="35" t="s">
        <v>380</v>
      </c>
      <c r="Q156" s="36"/>
      <c r="R156" s="71" t="s">
        <v>381</v>
      </c>
      <c r="S156" s="37" t="s">
        <v>382</v>
      </c>
      <c r="T156" s="19"/>
      <c r="U156" s="32">
        <f t="shared" si="32"/>
        <v>0</v>
      </c>
      <c r="V156" s="32">
        <f t="shared" si="33"/>
        <v>0</v>
      </c>
      <c r="W156" s="32">
        <f t="shared" si="34"/>
        <v>0</v>
      </c>
      <c r="X156" s="32">
        <f t="shared" si="35"/>
        <v>0</v>
      </c>
      <c r="Y156" s="32">
        <f t="shared" si="36"/>
        <v>0</v>
      </c>
      <c r="Z156" s="32">
        <f t="shared" si="37"/>
        <v>0</v>
      </c>
      <c r="AA156" s="32">
        <f t="shared" si="38"/>
        <v>0</v>
      </c>
    </row>
    <row r="157" spans="1:27" s="39" customFormat="1" ht="40.5" hidden="1" customHeight="1" x14ac:dyDescent="0.35">
      <c r="A157" s="33" t="e">
        <f>+#REF!+1</f>
        <v>#REF!</v>
      </c>
      <c r="B157" s="7">
        <v>1</v>
      </c>
      <c r="C157" s="34" t="s">
        <v>383</v>
      </c>
      <c r="D157" s="32" t="s">
        <v>318</v>
      </c>
      <c r="E157" s="32" t="s">
        <v>384</v>
      </c>
      <c r="F157" s="32"/>
      <c r="G157" s="32"/>
      <c r="H157" s="32"/>
      <c r="I157" s="32"/>
      <c r="J157" s="32"/>
      <c r="K157" s="32"/>
      <c r="L157" s="32"/>
      <c r="M157" s="35"/>
      <c r="N157" s="35"/>
      <c r="O157" s="34" t="s">
        <v>16</v>
      </c>
      <c r="P157" s="35" t="s">
        <v>385</v>
      </c>
      <c r="Q157" s="36"/>
      <c r="R157" s="45" t="s">
        <v>386</v>
      </c>
      <c r="S157" s="38"/>
      <c r="T157" s="19"/>
      <c r="U157" s="32">
        <f t="shared" si="32"/>
        <v>0</v>
      </c>
      <c r="V157" s="32">
        <f t="shared" si="33"/>
        <v>0</v>
      </c>
      <c r="W157" s="32">
        <f t="shared" si="34"/>
        <v>0</v>
      </c>
      <c r="X157" s="32">
        <f t="shared" si="35"/>
        <v>0</v>
      </c>
      <c r="Y157" s="32">
        <f t="shared" si="36"/>
        <v>0</v>
      </c>
      <c r="Z157" s="32">
        <f t="shared" si="37"/>
        <v>0</v>
      </c>
      <c r="AA157" s="32">
        <f t="shared" si="38"/>
        <v>0</v>
      </c>
    </row>
    <row r="158" spans="1:27" s="39" customFormat="1" ht="40.5" hidden="1" customHeight="1" x14ac:dyDescent="0.35">
      <c r="A158" s="33"/>
      <c r="B158" s="7"/>
      <c r="C158" s="34"/>
      <c r="D158" s="32" t="s">
        <v>299</v>
      </c>
      <c r="E158" s="32" t="s">
        <v>387</v>
      </c>
      <c r="F158" s="32"/>
      <c r="G158" s="32"/>
      <c r="H158" s="32"/>
      <c r="I158" s="32"/>
      <c r="J158" s="32"/>
      <c r="K158" s="32"/>
      <c r="L158" s="32"/>
      <c r="M158" s="35"/>
      <c r="N158" s="35"/>
      <c r="O158" s="7" t="s">
        <v>18</v>
      </c>
      <c r="P158" s="35"/>
      <c r="Q158" s="36"/>
      <c r="R158" s="45"/>
      <c r="S158" s="38"/>
      <c r="T158" s="19"/>
      <c r="U158" s="32">
        <f t="shared" si="32"/>
        <v>0</v>
      </c>
      <c r="V158" s="32">
        <f t="shared" si="33"/>
        <v>0</v>
      </c>
      <c r="W158" s="32">
        <f t="shared" si="34"/>
        <v>0</v>
      </c>
      <c r="X158" s="32">
        <f t="shared" si="35"/>
        <v>0</v>
      </c>
      <c r="Y158" s="32">
        <f t="shared" si="36"/>
        <v>0</v>
      </c>
      <c r="Z158" s="32">
        <f t="shared" si="37"/>
        <v>0</v>
      </c>
      <c r="AA158" s="32">
        <f t="shared" si="38"/>
        <v>0</v>
      </c>
    </row>
    <row r="159" spans="1:27" s="39" customFormat="1" ht="40.5" hidden="1" customHeight="1" x14ac:dyDescent="0.35">
      <c r="A159" s="33"/>
      <c r="B159" s="7"/>
      <c r="C159" s="34"/>
      <c r="D159" s="32" t="s">
        <v>317</v>
      </c>
      <c r="E159" s="32" t="s">
        <v>388</v>
      </c>
      <c r="F159" s="32"/>
      <c r="G159" s="32"/>
      <c r="H159" s="32"/>
      <c r="I159" s="32"/>
      <c r="J159" s="32"/>
      <c r="K159" s="32"/>
      <c r="L159" s="32"/>
      <c r="M159" s="35"/>
      <c r="N159" s="35"/>
      <c r="O159" s="7" t="s">
        <v>16</v>
      </c>
      <c r="P159" s="35"/>
      <c r="Q159" s="36"/>
      <c r="R159" s="45"/>
      <c r="S159" s="38"/>
      <c r="T159" s="19"/>
      <c r="U159" s="32">
        <f t="shared" si="32"/>
        <v>0</v>
      </c>
      <c r="V159" s="32">
        <f t="shared" si="33"/>
        <v>0</v>
      </c>
      <c r="W159" s="32">
        <f t="shared" si="34"/>
        <v>0</v>
      </c>
      <c r="X159" s="32">
        <f t="shared" si="35"/>
        <v>0</v>
      </c>
      <c r="Y159" s="32">
        <f t="shared" si="36"/>
        <v>0</v>
      </c>
      <c r="Z159" s="32">
        <f t="shared" si="37"/>
        <v>0</v>
      </c>
      <c r="AA159" s="32">
        <f t="shared" si="38"/>
        <v>0</v>
      </c>
    </row>
    <row r="160" spans="1:27" s="39" customFormat="1" ht="40.5" hidden="1" customHeight="1" x14ac:dyDescent="0.35">
      <c r="A160" s="33"/>
      <c r="B160" s="7"/>
      <c r="C160" s="34"/>
      <c r="D160" s="32" t="s">
        <v>389</v>
      </c>
      <c r="E160" s="32" t="s">
        <v>390</v>
      </c>
      <c r="F160" s="32"/>
      <c r="G160" s="32"/>
      <c r="H160" s="32"/>
      <c r="I160" s="32"/>
      <c r="J160" s="32"/>
      <c r="K160" s="32"/>
      <c r="L160" s="32"/>
      <c r="M160" s="35"/>
      <c r="N160" s="35"/>
      <c r="O160" s="7" t="s">
        <v>21</v>
      </c>
      <c r="P160" s="35" t="s">
        <v>391</v>
      </c>
      <c r="Q160" s="36"/>
      <c r="R160" s="45" t="s">
        <v>392</v>
      </c>
      <c r="S160" s="38" t="s">
        <v>393</v>
      </c>
      <c r="T160" s="19"/>
      <c r="U160" s="32">
        <f t="shared" si="32"/>
        <v>0</v>
      </c>
      <c r="V160" s="32">
        <f t="shared" si="33"/>
        <v>0</v>
      </c>
      <c r="W160" s="32">
        <f t="shared" si="34"/>
        <v>0</v>
      </c>
      <c r="X160" s="32">
        <f t="shared" si="35"/>
        <v>0</v>
      </c>
      <c r="Y160" s="32">
        <f t="shared" si="36"/>
        <v>0</v>
      </c>
      <c r="Z160" s="32">
        <f t="shared" si="37"/>
        <v>0</v>
      </c>
      <c r="AA160" s="32">
        <f t="shared" si="38"/>
        <v>0</v>
      </c>
    </row>
    <row r="161" spans="1:27" s="39" customFormat="1" ht="40.5" hidden="1" customHeight="1" x14ac:dyDescent="0.35">
      <c r="A161" s="33">
        <f>+A160+1</f>
        <v>1</v>
      </c>
      <c r="B161" s="7">
        <v>1</v>
      </c>
      <c r="C161" s="34" t="s">
        <v>394</v>
      </c>
      <c r="D161" s="32" t="s">
        <v>395</v>
      </c>
      <c r="E161" s="32" t="s">
        <v>396</v>
      </c>
      <c r="F161" s="32"/>
      <c r="G161" s="32"/>
      <c r="H161" s="32"/>
      <c r="I161" s="32"/>
      <c r="J161" s="32"/>
      <c r="K161" s="32"/>
      <c r="L161" s="32"/>
      <c r="M161" s="35"/>
      <c r="N161" s="35"/>
      <c r="O161" s="7" t="s">
        <v>397</v>
      </c>
      <c r="P161" s="35" t="s">
        <v>398</v>
      </c>
      <c r="Q161" s="36"/>
      <c r="R161" s="45" t="s">
        <v>399</v>
      </c>
      <c r="S161" s="38"/>
      <c r="T161" s="19"/>
      <c r="U161" s="32">
        <f t="shared" si="32"/>
        <v>0</v>
      </c>
      <c r="V161" s="32">
        <f t="shared" si="33"/>
        <v>0</v>
      </c>
      <c r="W161" s="32">
        <f t="shared" si="34"/>
        <v>0</v>
      </c>
      <c r="X161" s="32">
        <f t="shared" si="35"/>
        <v>0</v>
      </c>
      <c r="Y161" s="32">
        <f t="shared" si="36"/>
        <v>0</v>
      </c>
      <c r="Z161" s="32">
        <f t="shared" si="37"/>
        <v>0</v>
      </c>
      <c r="AA161" s="32">
        <f t="shared" si="38"/>
        <v>0</v>
      </c>
    </row>
    <row r="162" spans="1:27" s="39" customFormat="1" ht="40.5" hidden="1" customHeight="1" x14ac:dyDescent="0.35">
      <c r="A162" s="33"/>
      <c r="B162" s="7"/>
      <c r="C162" s="34"/>
      <c r="D162" s="32" t="s">
        <v>400</v>
      </c>
      <c r="E162" s="32" t="s">
        <v>401</v>
      </c>
      <c r="F162" s="32"/>
      <c r="G162" s="32"/>
      <c r="H162" s="32"/>
      <c r="I162" s="32"/>
      <c r="J162" s="32"/>
      <c r="K162" s="32"/>
      <c r="L162" s="32"/>
      <c r="M162" s="35"/>
      <c r="N162" s="35"/>
      <c r="O162" s="7" t="s">
        <v>21</v>
      </c>
      <c r="P162" s="35" t="s">
        <v>402</v>
      </c>
      <c r="Q162" s="36"/>
      <c r="R162" s="45" t="s">
        <v>403</v>
      </c>
      <c r="S162" s="38" t="s">
        <v>393</v>
      </c>
      <c r="T162" s="19"/>
      <c r="U162" s="32">
        <f t="shared" si="32"/>
        <v>0</v>
      </c>
      <c r="V162" s="32">
        <f t="shared" si="33"/>
        <v>0</v>
      </c>
      <c r="W162" s="32">
        <f t="shared" si="34"/>
        <v>0</v>
      </c>
      <c r="X162" s="32">
        <f t="shared" si="35"/>
        <v>0</v>
      </c>
      <c r="Y162" s="32">
        <f t="shared" si="36"/>
        <v>0</v>
      </c>
      <c r="Z162" s="32">
        <f t="shared" si="37"/>
        <v>0</v>
      </c>
      <c r="AA162" s="32">
        <f t="shared" si="38"/>
        <v>0</v>
      </c>
    </row>
    <row r="163" spans="1:27" s="39" customFormat="1" ht="40.5" hidden="1" customHeight="1" x14ac:dyDescent="0.35">
      <c r="A163" s="33">
        <f>+A162+1</f>
        <v>1</v>
      </c>
      <c r="B163" s="7">
        <v>0</v>
      </c>
      <c r="C163" s="7"/>
      <c r="D163" s="32" t="s">
        <v>27</v>
      </c>
      <c r="E163" s="32" t="s">
        <v>404</v>
      </c>
      <c r="F163" s="32"/>
      <c r="G163" s="32"/>
      <c r="H163" s="32"/>
      <c r="I163" s="32"/>
      <c r="J163" s="32"/>
      <c r="K163" s="32"/>
      <c r="L163" s="32"/>
      <c r="M163" s="35"/>
      <c r="N163" s="35"/>
      <c r="O163" s="7" t="s">
        <v>16</v>
      </c>
      <c r="P163" s="35"/>
      <c r="Q163" s="36"/>
      <c r="R163" s="45"/>
      <c r="S163" s="38"/>
      <c r="T163" s="19"/>
      <c r="U163" s="32">
        <f t="shared" si="32"/>
        <v>0</v>
      </c>
      <c r="V163" s="32">
        <f t="shared" si="33"/>
        <v>0</v>
      </c>
      <c r="W163" s="32">
        <f t="shared" si="34"/>
        <v>0</v>
      </c>
      <c r="X163" s="32">
        <f t="shared" si="35"/>
        <v>0</v>
      </c>
      <c r="Y163" s="32">
        <f t="shared" si="36"/>
        <v>0</v>
      </c>
      <c r="Z163" s="32">
        <f t="shared" si="37"/>
        <v>0</v>
      </c>
      <c r="AA163" s="32">
        <f t="shared" si="38"/>
        <v>0</v>
      </c>
    </row>
    <row r="164" spans="1:27" s="39" customFormat="1" ht="40.5" hidden="1" customHeight="1" x14ac:dyDescent="0.35">
      <c r="A164" s="79">
        <f>+A163+1</f>
        <v>2</v>
      </c>
      <c r="B164" s="80">
        <v>0</v>
      </c>
      <c r="C164" s="7"/>
      <c r="D164" s="77" t="s">
        <v>405</v>
      </c>
      <c r="E164" s="77" t="s">
        <v>404</v>
      </c>
      <c r="F164" s="77"/>
      <c r="G164" s="77"/>
      <c r="H164" s="77"/>
      <c r="I164" s="77"/>
      <c r="J164" s="77"/>
      <c r="K164" s="77"/>
      <c r="L164" s="77"/>
      <c r="M164" s="78"/>
      <c r="N164" s="78"/>
      <c r="O164" s="7" t="s">
        <v>16</v>
      </c>
      <c r="P164" s="35"/>
      <c r="Q164" s="36"/>
      <c r="R164" s="45"/>
      <c r="S164" s="81"/>
      <c r="T164" s="19"/>
      <c r="U164" s="32">
        <f t="shared" si="32"/>
        <v>0</v>
      </c>
      <c r="V164" s="32">
        <f t="shared" si="33"/>
        <v>0</v>
      </c>
      <c r="W164" s="32">
        <f t="shared" si="34"/>
        <v>0</v>
      </c>
      <c r="X164" s="32">
        <f t="shared" si="35"/>
        <v>0</v>
      </c>
      <c r="Y164" s="32">
        <f t="shared" si="36"/>
        <v>0</v>
      </c>
      <c r="Z164" s="32">
        <f t="shared" si="37"/>
        <v>0</v>
      </c>
      <c r="AA164" s="32">
        <f t="shared" si="38"/>
        <v>0</v>
      </c>
    </row>
    <row r="165" spans="1:27" s="32" customFormat="1" ht="40.5" hidden="1" customHeight="1" x14ac:dyDescent="0.35">
      <c r="A165" s="7">
        <f>+A162+1</f>
        <v>1</v>
      </c>
      <c r="B165" s="7">
        <v>1</v>
      </c>
      <c r="C165" s="34" t="s">
        <v>406</v>
      </c>
      <c r="D165" s="32" t="s">
        <v>407</v>
      </c>
      <c r="E165" s="32" t="s">
        <v>408</v>
      </c>
      <c r="M165" s="35"/>
      <c r="N165" s="35"/>
      <c r="O165" s="7" t="s">
        <v>16</v>
      </c>
      <c r="P165" s="35" t="s">
        <v>43</v>
      </c>
      <c r="Q165" s="43"/>
      <c r="R165" s="82"/>
      <c r="S165" s="38" t="s">
        <v>409</v>
      </c>
      <c r="T165" s="19"/>
      <c r="U165" s="32">
        <f t="shared" si="32"/>
        <v>0</v>
      </c>
      <c r="V165" s="32">
        <f t="shared" si="33"/>
        <v>0</v>
      </c>
      <c r="W165" s="32">
        <f t="shared" si="34"/>
        <v>0</v>
      </c>
      <c r="X165" s="32">
        <f t="shared" si="35"/>
        <v>0</v>
      </c>
      <c r="Y165" s="32">
        <f t="shared" si="36"/>
        <v>0</v>
      </c>
      <c r="Z165" s="32">
        <f t="shared" si="37"/>
        <v>0</v>
      </c>
      <c r="AA165" s="32">
        <f t="shared" si="38"/>
        <v>0</v>
      </c>
    </row>
    <row r="166" spans="1:27" s="32" customFormat="1" ht="40.5" hidden="1" customHeight="1" x14ac:dyDescent="0.35">
      <c r="A166" s="7"/>
      <c r="B166" s="7"/>
      <c r="C166" s="34"/>
      <c r="D166" s="32" t="s">
        <v>410</v>
      </c>
      <c r="E166" s="32" t="s">
        <v>411</v>
      </c>
      <c r="M166" s="35"/>
      <c r="N166" s="35"/>
      <c r="O166" s="7" t="s">
        <v>21</v>
      </c>
      <c r="P166" s="35" t="s">
        <v>412</v>
      </c>
      <c r="Q166" s="43"/>
      <c r="R166" s="45" t="s">
        <v>413</v>
      </c>
      <c r="S166" s="38" t="s">
        <v>414</v>
      </c>
      <c r="T166" s="19"/>
      <c r="U166" s="32">
        <f>+IF(AND(M166=1,O166="SROL"),1,0)</f>
        <v>0</v>
      </c>
      <c r="V166" s="32">
        <f>+IF(AND(M166=1,O166="Holy Cross"),1,0)</f>
        <v>0</v>
      </c>
      <c r="W166" s="32">
        <f>+IF(AND(M166=1,O166="St Paschal's"),1,0)</f>
        <v>0</v>
      </c>
      <c r="X166" s="32">
        <f>+IF(AND(M166=1,P166="St Peter Claver"),1,0)</f>
        <v>0</v>
      </c>
      <c r="Y166" s="32">
        <f>+IF(AND(M166=1,O166="St Jude"),1,0)</f>
        <v>0</v>
      </c>
      <c r="Z166" s="32">
        <f>+IF(AND(M166=1,O166="Santa Clara"),1,0)</f>
        <v>0</v>
      </c>
      <c r="AA166" s="32">
        <f>+IF(AND(U166=0,V166=0,W166=0,Y166=0,Z166=0,M166=1),1,0)</f>
        <v>0</v>
      </c>
    </row>
    <row r="167" spans="1:27" s="32" customFormat="1" ht="40.5" hidden="1" customHeight="1" x14ac:dyDescent="0.35">
      <c r="A167" s="7"/>
      <c r="B167" s="7"/>
      <c r="C167" s="34"/>
      <c r="D167" s="32" t="s">
        <v>88</v>
      </c>
      <c r="E167" s="32" t="s">
        <v>415</v>
      </c>
      <c r="M167" s="35"/>
      <c r="N167" s="35"/>
      <c r="O167" s="7"/>
      <c r="P167" s="35"/>
      <c r="Q167" s="43"/>
      <c r="R167" s="45"/>
      <c r="S167" s="38" t="s">
        <v>416</v>
      </c>
      <c r="T167" s="19"/>
    </row>
    <row r="168" spans="1:27" s="32" customFormat="1" ht="40.5" hidden="1" customHeight="1" x14ac:dyDescent="0.35">
      <c r="A168" s="42">
        <f>+A162+1</f>
        <v>1</v>
      </c>
      <c r="B168" s="42">
        <v>1</v>
      </c>
      <c r="C168" s="52" t="s">
        <v>417</v>
      </c>
      <c r="D168" s="40" t="s">
        <v>418</v>
      </c>
      <c r="E168" s="40" t="s">
        <v>419</v>
      </c>
      <c r="F168" s="40"/>
      <c r="G168" s="40"/>
      <c r="H168" s="40"/>
      <c r="I168" s="40"/>
      <c r="J168" s="40"/>
      <c r="K168" s="40"/>
      <c r="L168" s="40"/>
      <c r="M168" s="41"/>
      <c r="N168" s="41"/>
      <c r="O168" s="42" t="s">
        <v>18</v>
      </c>
      <c r="P168" s="41" t="s">
        <v>357</v>
      </c>
      <c r="Q168" s="87"/>
      <c r="R168" s="61" t="s">
        <v>45</v>
      </c>
      <c r="S168" s="55"/>
      <c r="T168" s="31"/>
      <c r="U168" s="32">
        <f>+IF(AND(M168=1,O168="SROL"),1,0)</f>
        <v>0</v>
      </c>
      <c r="V168" s="32">
        <f>+IF(AND(M168=1,O168="Holy Cross"),1,0)</f>
        <v>0</v>
      </c>
      <c r="W168" s="32">
        <f>+IF(AND(M168=1,O168="St Paschal's"),1,0)</f>
        <v>0</v>
      </c>
      <c r="X168" s="32">
        <f>+IF(AND(M168=1,P168="St Peter Claver"),1,0)</f>
        <v>0</v>
      </c>
      <c r="Y168" s="32">
        <f>+IF(AND(M168=1,O168="St Jude"),1,0)</f>
        <v>0</v>
      </c>
      <c r="Z168" s="32">
        <f>+IF(AND(M168=1,O168="Santa Clara"),1,0)</f>
        <v>0</v>
      </c>
      <c r="AA168" s="32">
        <f>+IF(AND(U168=0,V168=0,W168=0,Y168=0,Z168=0,M168=1),1,0)</f>
        <v>0</v>
      </c>
    </row>
    <row r="169" spans="1:27" s="32" customFormat="1" ht="40.5" hidden="1" customHeight="1" x14ac:dyDescent="0.35">
      <c r="A169" s="7">
        <f>+A168+1</f>
        <v>2</v>
      </c>
      <c r="B169" s="7">
        <v>0</v>
      </c>
      <c r="C169" s="34" t="s">
        <v>420</v>
      </c>
      <c r="D169" s="32" t="s">
        <v>370</v>
      </c>
      <c r="E169" s="32" t="s">
        <v>421</v>
      </c>
      <c r="M169" s="35"/>
      <c r="N169" s="35"/>
      <c r="O169" s="7" t="s">
        <v>17</v>
      </c>
      <c r="P169" s="57" t="s">
        <v>422</v>
      </c>
      <c r="Q169" s="43"/>
      <c r="R169" s="45" t="s">
        <v>423</v>
      </c>
      <c r="S169" s="38"/>
      <c r="T169" s="19"/>
      <c r="U169" s="32">
        <f>+IF(AND(M169=1,O169="SROL"),1,0)</f>
        <v>0</v>
      </c>
      <c r="V169" s="32">
        <f>+IF(AND(M169=1,O169="Holy Cross"),1,0)</f>
        <v>0</v>
      </c>
      <c r="W169" s="32">
        <f>+IF(AND(M169=1,O169="St Paschal's"),1,0)</f>
        <v>0</v>
      </c>
      <c r="X169" s="32">
        <f>+IF(AND(M169=1,P169="St Peter Claver"),1,0)</f>
        <v>0</v>
      </c>
      <c r="Y169" s="32">
        <f>+IF(AND(M169=1,O169="St Jude"),1,0)</f>
        <v>0</v>
      </c>
      <c r="Z169" s="32">
        <f>+IF(AND(M169=1,O169="Santa Clara"),1,0)</f>
        <v>0</v>
      </c>
      <c r="AA169" s="32">
        <f>+IF(AND(U169=0,V169=0,W169=0,Y169=0,Z169=0,M169=1),1,0)</f>
        <v>0</v>
      </c>
    </row>
    <row r="170" spans="1:27" s="39" customFormat="1" ht="40.5" hidden="1" customHeight="1" x14ac:dyDescent="0.55000000000000004">
      <c r="A170" s="88"/>
      <c r="B170" s="89"/>
      <c r="C170" s="34"/>
      <c r="D170" s="90" t="s">
        <v>181</v>
      </c>
      <c r="E170" s="90" t="s">
        <v>424</v>
      </c>
      <c r="F170" s="90"/>
      <c r="G170" s="90"/>
      <c r="H170" s="90"/>
      <c r="I170" s="47">
        <v>1</v>
      </c>
      <c r="J170" s="47">
        <v>1</v>
      </c>
      <c r="K170" s="90"/>
      <c r="L170" s="90"/>
      <c r="M170" s="91">
        <v>1</v>
      </c>
      <c r="N170" s="91"/>
      <c r="O170" s="7" t="s">
        <v>16</v>
      </c>
      <c r="P170" s="92"/>
      <c r="Q170" s="16"/>
      <c r="R170" s="49"/>
      <c r="S170" s="38" t="s">
        <v>425</v>
      </c>
      <c r="T170" s="19"/>
      <c r="U170" s="32">
        <f>+IF(AND(M170=1,O170="SROL"),1,0)</f>
        <v>1</v>
      </c>
      <c r="V170" s="32">
        <f>+IF(AND(M170=1,O170="Holy Cross"),1,0)</f>
        <v>0</v>
      </c>
      <c r="W170" s="32">
        <f>+IF(AND(M170=1,O170="St Paschal's"),1,0)</f>
        <v>0</v>
      </c>
      <c r="X170" s="32">
        <f>+IF(AND(M170=1,P170="St Peter Claver"),1,0)</f>
        <v>0</v>
      </c>
      <c r="Y170" s="32">
        <f>+IF(AND(M170=1,O170="St Jude"),1,0)</f>
        <v>0</v>
      </c>
      <c r="Z170" s="32">
        <f>+IF(AND(M170=1,O170="Santa Clara"),1,0)</f>
        <v>0</v>
      </c>
      <c r="AA170" s="32">
        <f>+IF(AND(U170=0,V170=0,W170=0,Y170=0,Z170=0,M170=1),1,0)</f>
        <v>0</v>
      </c>
    </row>
    <row r="171" spans="1:27" s="39" customFormat="1" ht="40.5" hidden="1" customHeight="1" x14ac:dyDescent="0.55000000000000004">
      <c r="A171" s="88"/>
      <c r="B171" s="89"/>
      <c r="C171" s="34"/>
      <c r="D171" s="90" t="s">
        <v>427</v>
      </c>
      <c r="E171" s="90" t="s">
        <v>426</v>
      </c>
      <c r="F171" s="90"/>
      <c r="G171" s="90"/>
      <c r="H171" s="90"/>
      <c r="I171" s="47">
        <v>1</v>
      </c>
      <c r="J171" s="47">
        <v>1</v>
      </c>
      <c r="K171" s="90"/>
      <c r="L171" s="90"/>
      <c r="M171" s="91">
        <v>1</v>
      </c>
      <c r="N171" s="91"/>
      <c r="O171" s="7" t="s">
        <v>16</v>
      </c>
      <c r="P171" s="92" t="s">
        <v>428</v>
      </c>
      <c r="Q171" s="16"/>
      <c r="R171" s="45" t="s">
        <v>429</v>
      </c>
      <c r="S171" s="38"/>
      <c r="T171" s="19"/>
      <c r="U171" s="32"/>
      <c r="V171" s="32"/>
      <c r="W171" s="32"/>
      <c r="X171" s="32"/>
      <c r="Y171" s="32"/>
      <c r="Z171" s="32"/>
      <c r="AA171" s="32"/>
    </row>
    <row r="172" spans="1:27" s="39" customFormat="1" ht="40.5" hidden="1" customHeight="1" x14ac:dyDescent="0.35">
      <c r="A172" s="88"/>
      <c r="B172" s="89"/>
      <c r="C172" s="34"/>
      <c r="D172" s="90" t="s">
        <v>430</v>
      </c>
      <c r="E172" s="90" t="s">
        <v>431</v>
      </c>
      <c r="F172" s="90"/>
      <c r="G172" s="90"/>
      <c r="H172" s="90"/>
      <c r="I172" s="90">
        <v>0</v>
      </c>
      <c r="J172" s="90">
        <v>0</v>
      </c>
      <c r="K172" s="90"/>
      <c r="L172" s="90"/>
      <c r="M172" s="91">
        <v>1</v>
      </c>
      <c r="N172" s="91"/>
      <c r="O172" s="7" t="s">
        <v>16</v>
      </c>
      <c r="P172" s="92" t="s">
        <v>432</v>
      </c>
      <c r="Q172" s="16"/>
      <c r="R172" s="45" t="s">
        <v>433</v>
      </c>
      <c r="S172" s="38"/>
      <c r="T172" s="19"/>
      <c r="U172" s="32"/>
      <c r="V172" s="32"/>
      <c r="W172" s="32"/>
      <c r="X172" s="32"/>
      <c r="Y172" s="32"/>
      <c r="Z172" s="32"/>
      <c r="AA172" s="32"/>
    </row>
    <row r="173" spans="1:27" s="39" customFormat="1" ht="40.5" hidden="1" customHeight="1" x14ac:dyDescent="0.55000000000000004">
      <c r="A173" s="88"/>
      <c r="B173" s="89"/>
      <c r="C173" s="34"/>
      <c r="D173" s="90" t="s">
        <v>434</v>
      </c>
      <c r="E173" s="90" t="s">
        <v>426</v>
      </c>
      <c r="F173" s="90"/>
      <c r="G173" s="90"/>
      <c r="H173" s="90"/>
      <c r="I173" s="47">
        <v>1</v>
      </c>
      <c r="J173" s="47">
        <v>1</v>
      </c>
      <c r="K173" s="90"/>
      <c r="L173" s="90"/>
      <c r="M173" s="91">
        <v>1</v>
      </c>
      <c r="N173" s="91"/>
      <c r="O173" s="7" t="s">
        <v>16</v>
      </c>
      <c r="P173" s="92" t="s">
        <v>435</v>
      </c>
      <c r="Q173" s="16"/>
      <c r="R173" s="45" t="s">
        <v>436</v>
      </c>
      <c r="S173" s="38"/>
      <c r="T173" s="19"/>
      <c r="U173" s="32"/>
      <c r="V173" s="32"/>
      <c r="W173" s="32"/>
      <c r="X173" s="32"/>
      <c r="Y173" s="32"/>
      <c r="Z173" s="32"/>
      <c r="AA173" s="32"/>
    </row>
    <row r="174" spans="1:27" s="39" customFormat="1" ht="40.5" hidden="1" customHeight="1" x14ac:dyDescent="0.55000000000000004">
      <c r="A174" s="88"/>
      <c r="B174" s="89"/>
      <c r="C174" s="34"/>
      <c r="D174" s="39" t="s">
        <v>437</v>
      </c>
      <c r="E174" s="90" t="s">
        <v>426</v>
      </c>
      <c r="F174" s="90"/>
      <c r="G174" s="90"/>
      <c r="H174" s="90"/>
      <c r="I174" s="47">
        <v>1</v>
      </c>
      <c r="J174" s="47">
        <v>1</v>
      </c>
      <c r="K174" s="90"/>
      <c r="L174" s="90"/>
      <c r="M174" s="91">
        <v>1</v>
      </c>
      <c r="N174" s="91"/>
      <c r="O174" s="7" t="s">
        <v>16</v>
      </c>
      <c r="P174" s="92" t="s">
        <v>438</v>
      </c>
      <c r="Q174" s="16"/>
      <c r="R174" s="45" t="s">
        <v>439</v>
      </c>
      <c r="S174" s="38"/>
      <c r="T174" s="19"/>
      <c r="U174" s="32"/>
      <c r="V174" s="32"/>
      <c r="W174" s="32"/>
      <c r="X174" s="32"/>
      <c r="Y174" s="32"/>
      <c r="Z174" s="32"/>
      <c r="AA174" s="32"/>
    </row>
    <row r="175" spans="1:27" s="39" customFormat="1" ht="40.5" hidden="1" customHeight="1" x14ac:dyDescent="0.35">
      <c r="A175" s="88"/>
      <c r="B175" s="89"/>
      <c r="C175" s="34"/>
      <c r="D175" s="90" t="s">
        <v>440</v>
      </c>
      <c r="E175" s="90" t="s">
        <v>441</v>
      </c>
      <c r="F175" s="90"/>
      <c r="G175" s="90"/>
      <c r="H175" s="90"/>
      <c r="I175" s="90">
        <v>0</v>
      </c>
      <c r="J175" s="90">
        <v>0</v>
      </c>
      <c r="K175" s="90"/>
      <c r="L175" s="90"/>
      <c r="M175" s="91">
        <v>1</v>
      </c>
      <c r="N175" s="91"/>
      <c r="O175" s="7" t="s">
        <v>16</v>
      </c>
      <c r="P175" s="92" t="s">
        <v>442</v>
      </c>
      <c r="Q175" s="16"/>
      <c r="R175" s="45"/>
      <c r="S175" s="38"/>
      <c r="T175" s="19"/>
      <c r="U175" s="32"/>
      <c r="V175" s="32"/>
      <c r="W175" s="32"/>
      <c r="X175" s="32"/>
      <c r="Y175" s="32"/>
      <c r="Z175" s="32"/>
      <c r="AA175" s="32"/>
    </row>
    <row r="176" spans="1:27" s="59" customFormat="1" ht="40.5" hidden="1" customHeight="1" x14ac:dyDescent="0.45">
      <c r="A176" s="33" t="e">
        <f>+#REF!+1</f>
        <v>#REF!</v>
      </c>
      <c r="B176" s="7">
        <v>1</v>
      </c>
      <c r="C176" s="34" t="s">
        <v>445</v>
      </c>
      <c r="D176" s="32" t="s">
        <v>234</v>
      </c>
      <c r="E176" s="32" t="s">
        <v>443</v>
      </c>
      <c r="F176" s="32"/>
      <c r="G176" s="32"/>
      <c r="H176" s="32"/>
      <c r="I176" s="32"/>
      <c r="J176" s="32"/>
      <c r="K176" s="32"/>
      <c r="L176" s="32"/>
      <c r="M176" s="35">
        <v>0</v>
      </c>
      <c r="N176" s="35"/>
      <c r="O176" s="7" t="s">
        <v>16</v>
      </c>
      <c r="P176" s="35" t="s">
        <v>444</v>
      </c>
      <c r="Q176" s="36"/>
      <c r="R176" s="49"/>
      <c r="S176" s="38"/>
      <c r="T176" s="19"/>
      <c r="U176" s="32">
        <f t="shared" ref="U176:U190" si="39">+IF(AND(M176=1,O176="SROL"),1,0)</f>
        <v>0</v>
      </c>
      <c r="V176" s="32">
        <f t="shared" ref="V176:V190" si="40">+IF(AND(M176=1,O176="Holy Cross"),1,0)</f>
        <v>0</v>
      </c>
      <c r="W176" s="32">
        <f t="shared" ref="W176:W190" si="41">+IF(AND(M176=1,O176="St Paschal's"),1,0)</f>
        <v>0</v>
      </c>
      <c r="X176" s="32">
        <f t="shared" ref="X176:X184" si="42">+IF(AND(M176=1,P176="St Peter Claver"),1,0)</f>
        <v>0</v>
      </c>
      <c r="Y176" s="32">
        <f t="shared" ref="Y176:Y190" si="43">+IF(AND(M176=1,O176="St Jude"),1,0)</f>
        <v>0</v>
      </c>
      <c r="Z176" s="32">
        <f t="shared" ref="Z176:Z190" si="44">+IF(AND(M176=1,O176="Santa Clara"),1,0)</f>
        <v>0</v>
      </c>
      <c r="AA176" s="32">
        <f t="shared" ref="AA176:AA190" si="45">+IF(AND(U176=0,V176=0,W176=0,Y176=0,Z176=0,M176=1),1,0)</f>
        <v>0</v>
      </c>
    </row>
    <row r="177" spans="1:27" s="59" customFormat="1" ht="40.5" hidden="1" customHeight="1" x14ac:dyDescent="0.35">
      <c r="A177" s="33" t="e">
        <f>+A176+1</f>
        <v>#REF!</v>
      </c>
      <c r="B177" s="7">
        <v>1</v>
      </c>
      <c r="C177" s="34" t="s">
        <v>446</v>
      </c>
      <c r="D177" s="32" t="s">
        <v>447</v>
      </c>
      <c r="E177" s="32" t="s">
        <v>448</v>
      </c>
      <c r="F177" s="32"/>
      <c r="G177" s="32"/>
      <c r="H177" s="32"/>
      <c r="I177" s="32"/>
      <c r="J177" s="32"/>
      <c r="K177" s="32"/>
      <c r="L177" s="32"/>
      <c r="M177" s="35"/>
      <c r="N177" s="35"/>
      <c r="O177" s="7" t="s">
        <v>16</v>
      </c>
      <c r="P177" s="35" t="s">
        <v>449</v>
      </c>
      <c r="Q177" s="36"/>
      <c r="R177" s="45" t="s">
        <v>450</v>
      </c>
      <c r="S177" s="38"/>
      <c r="T177" s="19"/>
      <c r="U177" s="32">
        <f t="shared" si="39"/>
        <v>0</v>
      </c>
      <c r="V177" s="32">
        <f t="shared" si="40"/>
        <v>0</v>
      </c>
      <c r="W177" s="32">
        <f t="shared" si="41"/>
        <v>0</v>
      </c>
      <c r="X177" s="32">
        <f t="shared" si="42"/>
        <v>0</v>
      </c>
      <c r="Y177" s="32">
        <f t="shared" si="43"/>
        <v>0</v>
      </c>
      <c r="Z177" s="32">
        <f t="shared" si="44"/>
        <v>0</v>
      </c>
      <c r="AA177" s="32">
        <f t="shared" si="45"/>
        <v>0</v>
      </c>
    </row>
    <row r="178" spans="1:27" s="59" customFormat="1" ht="40.5" hidden="1" customHeight="1" x14ac:dyDescent="0.35">
      <c r="A178" s="33"/>
      <c r="B178" s="7"/>
      <c r="C178" s="34"/>
      <c r="D178" s="32" t="s">
        <v>451</v>
      </c>
      <c r="E178" s="32" t="s">
        <v>452</v>
      </c>
      <c r="F178" s="32"/>
      <c r="G178" s="32"/>
      <c r="H178" s="32"/>
      <c r="I178" s="32"/>
      <c r="J178" s="32"/>
      <c r="K178" s="32"/>
      <c r="L178" s="32"/>
      <c r="M178" s="35"/>
      <c r="N178" s="35"/>
      <c r="O178" s="7" t="s">
        <v>16</v>
      </c>
      <c r="P178" s="35"/>
      <c r="Q178" s="36"/>
      <c r="R178" s="45"/>
      <c r="S178" s="38" t="s">
        <v>453</v>
      </c>
      <c r="T178" s="19"/>
      <c r="U178" s="32">
        <f t="shared" si="39"/>
        <v>0</v>
      </c>
      <c r="V178" s="32">
        <f t="shared" si="40"/>
        <v>0</v>
      </c>
      <c r="W178" s="32">
        <f t="shared" si="41"/>
        <v>0</v>
      </c>
      <c r="X178" s="32">
        <f t="shared" si="42"/>
        <v>0</v>
      </c>
      <c r="Y178" s="32">
        <f t="shared" si="43"/>
        <v>0</v>
      </c>
      <c r="Z178" s="32">
        <f t="shared" si="44"/>
        <v>0</v>
      </c>
      <c r="AA178" s="32">
        <f t="shared" si="45"/>
        <v>0</v>
      </c>
    </row>
    <row r="179" spans="1:27" s="39" customFormat="1" ht="40.5" hidden="1" customHeight="1" x14ac:dyDescent="0.35">
      <c r="A179" s="33"/>
      <c r="B179" s="7"/>
      <c r="C179" s="34"/>
      <c r="D179" s="32" t="s">
        <v>454</v>
      </c>
      <c r="E179" s="32" t="s">
        <v>455</v>
      </c>
      <c r="F179" s="32"/>
      <c r="G179" s="32"/>
      <c r="H179" s="32"/>
      <c r="I179" s="32"/>
      <c r="J179" s="32"/>
      <c r="K179" s="32"/>
      <c r="L179" s="32"/>
      <c r="M179" s="35"/>
      <c r="N179" s="35"/>
      <c r="O179" s="7" t="s">
        <v>16</v>
      </c>
      <c r="P179" s="35" t="s">
        <v>456</v>
      </c>
      <c r="Q179" s="36"/>
      <c r="R179" s="45" t="s">
        <v>457</v>
      </c>
      <c r="S179" s="38"/>
      <c r="T179" s="19"/>
      <c r="U179" s="32">
        <f t="shared" si="39"/>
        <v>0</v>
      </c>
      <c r="V179" s="32">
        <f t="shared" si="40"/>
        <v>0</v>
      </c>
      <c r="W179" s="32">
        <f t="shared" si="41"/>
        <v>0</v>
      </c>
      <c r="X179" s="32">
        <f t="shared" si="42"/>
        <v>0</v>
      </c>
      <c r="Y179" s="32">
        <f t="shared" si="43"/>
        <v>0</v>
      </c>
      <c r="Z179" s="32">
        <f t="shared" si="44"/>
        <v>0</v>
      </c>
      <c r="AA179" s="32">
        <f t="shared" si="45"/>
        <v>0</v>
      </c>
    </row>
    <row r="180" spans="1:27" s="39" customFormat="1" ht="40.5" hidden="1" customHeight="1" x14ac:dyDescent="0.55000000000000004">
      <c r="A180" s="33" t="e">
        <f>+#REF!+1</f>
        <v>#REF!</v>
      </c>
      <c r="B180" s="7">
        <v>1</v>
      </c>
      <c r="C180" s="34" t="s">
        <v>459</v>
      </c>
      <c r="D180" s="32" t="s">
        <v>460</v>
      </c>
      <c r="E180" s="32" t="s">
        <v>458</v>
      </c>
      <c r="F180" s="32"/>
      <c r="G180" s="32"/>
      <c r="H180" s="32"/>
      <c r="I180" s="47">
        <v>1</v>
      </c>
      <c r="J180" s="47">
        <v>1</v>
      </c>
      <c r="K180" s="32"/>
      <c r="L180" s="32"/>
      <c r="M180" s="35">
        <v>1</v>
      </c>
      <c r="N180" s="35"/>
      <c r="O180" s="7" t="s">
        <v>16</v>
      </c>
      <c r="P180" s="93" t="s">
        <v>461</v>
      </c>
      <c r="Q180" s="36"/>
      <c r="R180" s="94" t="s">
        <v>100</v>
      </c>
      <c r="S180" s="38"/>
      <c r="T180" s="19"/>
      <c r="U180" s="32">
        <f t="shared" si="39"/>
        <v>1</v>
      </c>
      <c r="V180" s="32">
        <f t="shared" si="40"/>
        <v>0</v>
      </c>
      <c r="W180" s="32">
        <f t="shared" si="41"/>
        <v>0</v>
      </c>
      <c r="X180" s="32">
        <f t="shared" si="42"/>
        <v>0</v>
      </c>
      <c r="Y180" s="32">
        <f t="shared" si="43"/>
        <v>0</v>
      </c>
      <c r="Z180" s="32">
        <f t="shared" si="44"/>
        <v>0</v>
      </c>
      <c r="AA180" s="32">
        <f t="shared" si="45"/>
        <v>0</v>
      </c>
    </row>
    <row r="181" spans="1:27" s="39" customFormat="1" ht="40.5" hidden="1" customHeight="1" x14ac:dyDescent="0.35">
      <c r="A181" s="95" t="e">
        <f>+#REF!+1</f>
        <v>#REF!</v>
      </c>
      <c r="B181" s="7">
        <v>1</v>
      </c>
      <c r="C181" s="34" t="s">
        <v>462</v>
      </c>
      <c r="D181" s="32" t="s">
        <v>293</v>
      </c>
      <c r="E181" s="32" t="s">
        <v>463</v>
      </c>
      <c r="F181" s="32"/>
      <c r="G181" s="32"/>
      <c r="H181" s="32"/>
      <c r="I181" s="32"/>
      <c r="J181" s="32"/>
      <c r="K181" s="32"/>
      <c r="L181" s="32"/>
      <c r="M181" s="35"/>
      <c r="N181" s="35"/>
      <c r="O181" s="7" t="s">
        <v>16</v>
      </c>
      <c r="P181" s="35" t="s">
        <v>464</v>
      </c>
      <c r="Q181" s="36"/>
      <c r="R181" s="45" t="s">
        <v>465</v>
      </c>
      <c r="S181" s="38"/>
      <c r="T181" s="19"/>
      <c r="U181" s="32">
        <f t="shared" si="39"/>
        <v>0</v>
      </c>
      <c r="V181" s="32">
        <f t="shared" si="40"/>
        <v>0</v>
      </c>
      <c r="W181" s="32">
        <f t="shared" si="41"/>
        <v>0</v>
      </c>
      <c r="X181" s="32">
        <f t="shared" si="42"/>
        <v>0</v>
      </c>
      <c r="Y181" s="32">
        <f t="shared" si="43"/>
        <v>0</v>
      </c>
      <c r="Z181" s="32">
        <f t="shared" si="44"/>
        <v>0</v>
      </c>
      <c r="AA181" s="32">
        <f t="shared" si="45"/>
        <v>0</v>
      </c>
    </row>
    <row r="182" spans="1:27" s="32" customFormat="1" ht="40.5" hidden="1" customHeight="1" x14ac:dyDescent="0.35">
      <c r="A182" s="7"/>
      <c r="B182" s="7"/>
      <c r="C182" s="34"/>
      <c r="D182" s="32" t="s">
        <v>353</v>
      </c>
      <c r="E182" s="32" t="s">
        <v>466</v>
      </c>
      <c r="M182" s="35"/>
      <c r="N182" s="35"/>
      <c r="O182" s="7" t="s">
        <v>16</v>
      </c>
      <c r="P182" s="35" t="s">
        <v>467</v>
      </c>
      <c r="Q182" s="43"/>
      <c r="R182" s="44" t="s">
        <v>468</v>
      </c>
      <c r="S182" s="38"/>
      <c r="T182" s="19"/>
      <c r="U182" s="32">
        <f t="shared" si="39"/>
        <v>0</v>
      </c>
      <c r="V182" s="32">
        <f t="shared" si="40"/>
        <v>0</v>
      </c>
      <c r="W182" s="32">
        <f t="shared" si="41"/>
        <v>0</v>
      </c>
      <c r="X182" s="32">
        <f t="shared" si="42"/>
        <v>0</v>
      </c>
      <c r="Y182" s="32">
        <f t="shared" si="43"/>
        <v>0</v>
      </c>
      <c r="Z182" s="32">
        <f t="shared" si="44"/>
        <v>0</v>
      </c>
      <c r="AA182" s="32">
        <f t="shared" si="45"/>
        <v>0</v>
      </c>
    </row>
    <row r="183" spans="1:27" s="32" customFormat="1" ht="40.5" hidden="1" customHeight="1" x14ac:dyDescent="0.35">
      <c r="A183" s="7"/>
      <c r="B183" s="7"/>
      <c r="C183" s="34"/>
      <c r="D183" s="32" t="s">
        <v>469</v>
      </c>
      <c r="E183" s="32" t="s">
        <v>466</v>
      </c>
      <c r="M183" s="35"/>
      <c r="N183" s="35"/>
      <c r="O183" s="7" t="s">
        <v>16</v>
      </c>
      <c r="P183" s="35"/>
      <c r="Q183" s="43"/>
      <c r="R183" s="44"/>
      <c r="S183" s="38"/>
      <c r="T183" s="19"/>
      <c r="U183" s="32">
        <f t="shared" si="39"/>
        <v>0</v>
      </c>
      <c r="V183" s="32">
        <f t="shared" si="40"/>
        <v>0</v>
      </c>
      <c r="W183" s="32">
        <f t="shared" si="41"/>
        <v>0</v>
      </c>
      <c r="X183" s="32">
        <f t="shared" si="42"/>
        <v>0</v>
      </c>
      <c r="Y183" s="32">
        <f t="shared" si="43"/>
        <v>0</v>
      </c>
      <c r="Z183" s="32">
        <f t="shared" si="44"/>
        <v>0</v>
      </c>
      <c r="AA183" s="32">
        <f t="shared" si="45"/>
        <v>0</v>
      </c>
    </row>
    <row r="184" spans="1:27" s="39" customFormat="1" ht="40.5" hidden="1" customHeight="1" x14ac:dyDescent="0.55000000000000004">
      <c r="A184" s="33" t="e">
        <f>+#REF!+1</f>
        <v>#REF!</v>
      </c>
      <c r="B184" s="7">
        <v>1</v>
      </c>
      <c r="C184" s="34" t="s">
        <v>472</v>
      </c>
      <c r="D184" s="32" t="s">
        <v>473</v>
      </c>
      <c r="E184" s="32" t="s">
        <v>470</v>
      </c>
      <c r="F184" s="32"/>
      <c r="G184" s="32"/>
      <c r="H184" s="32"/>
      <c r="I184" s="47">
        <v>1</v>
      </c>
      <c r="J184" s="47">
        <v>1</v>
      </c>
      <c r="K184" s="32"/>
      <c r="L184" s="32"/>
      <c r="M184" s="35">
        <v>1</v>
      </c>
      <c r="N184" s="35"/>
      <c r="O184" s="34" t="s">
        <v>16</v>
      </c>
      <c r="P184" s="35"/>
      <c r="Q184" s="36"/>
      <c r="R184" s="49" t="s">
        <v>471</v>
      </c>
      <c r="S184" s="38"/>
      <c r="T184" s="19"/>
      <c r="U184" s="32">
        <f t="shared" si="39"/>
        <v>1</v>
      </c>
      <c r="V184" s="32">
        <f t="shared" si="40"/>
        <v>0</v>
      </c>
      <c r="W184" s="32">
        <f t="shared" si="41"/>
        <v>0</v>
      </c>
      <c r="X184" s="32">
        <f t="shared" si="42"/>
        <v>0</v>
      </c>
      <c r="Y184" s="32">
        <f t="shared" si="43"/>
        <v>0</v>
      </c>
      <c r="Z184" s="32">
        <f t="shared" si="44"/>
        <v>0</v>
      </c>
      <c r="AA184" s="32">
        <f t="shared" si="45"/>
        <v>0</v>
      </c>
    </row>
    <row r="185" spans="1:27" s="39" customFormat="1" ht="40.5" hidden="1" customHeight="1" x14ac:dyDescent="0.55000000000000004">
      <c r="A185" s="79"/>
      <c r="B185" s="80"/>
      <c r="C185" s="34"/>
      <c r="D185" s="77" t="s">
        <v>368</v>
      </c>
      <c r="E185" s="77" t="s">
        <v>470</v>
      </c>
      <c r="F185" s="77"/>
      <c r="G185" s="77"/>
      <c r="H185" s="77"/>
      <c r="I185" s="47">
        <v>1</v>
      </c>
      <c r="J185" s="47">
        <v>1</v>
      </c>
      <c r="K185" s="77"/>
      <c r="L185" s="77"/>
      <c r="M185" s="78">
        <v>1</v>
      </c>
      <c r="N185" s="78"/>
      <c r="O185" s="34" t="s">
        <v>16</v>
      </c>
      <c r="P185" s="78"/>
      <c r="Q185" s="96"/>
      <c r="R185" s="97"/>
      <c r="S185" s="81"/>
      <c r="T185" s="19"/>
      <c r="U185" s="32">
        <f t="shared" si="39"/>
        <v>1</v>
      </c>
      <c r="V185" s="32">
        <f t="shared" si="40"/>
        <v>0</v>
      </c>
      <c r="W185" s="32">
        <f t="shared" si="41"/>
        <v>0</v>
      </c>
      <c r="X185" s="32"/>
      <c r="Y185" s="32">
        <f t="shared" si="43"/>
        <v>0</v>
      </c>
      <c r="Z185" s="32">
        <f t="shared" si="44"/>
        <v>0</v>
      </c>
      <c r="AA185" s="32">
        <f t="shared" si="45"/>
        <v>0</v>
      </c>
    </row>
    <row r="186" spans="1:27" s="39" customFormat="1" ht="40.5" hidden="1" customHeight="1" x14ac:dyDescent="0.55000000000000004">
      <c r="A186" s="79"/>
      <c r="B186" s="80"/>
      <c r="C186" s="34"/>
      <c r="D186" s="77" t="s">
        <v>474</v>
      </c>
      <c r="E186" s="77" t="s">
        <v>470</v>
      </c>
      <c r="F186" s="77"/>
      <c r="G186" s="77"/>
      <c r="H186" s="77"/>
      <c r="I186" s="47">
        <v>1</v>
      </c>
      <c r="J186" s="47">
        <v>1</v>
      </c>
      <c r="K186" s="77"/>
      <c r="L186" s="77"/>
      <c r="M186" s="78">
        <v>1</v>
      </c>
      <c r="N186" s="78"/>
      <c r="O186" s="34" t="s">
        <v>16</v>
      </c>
      <c r="P186" s="78" t="s">
        <v>475</v>
      </c>
      <c r="Q186" s="96"/>
      <c r="R186" s="98" t="s">
        <v>471</v>
      </c>
      <c r="S186" s="81"/>
      <c r="T186" s="19"/>
      <c r="U186" s="32">
        <f t="shared" si="39"/>
        <v>1</v>
      </c>
      <c r="V186" s="32">
        <f t="shared" si="40"/>
        <v>0</v>
      </c>
      <c r="W186" s="32">
        <f t="shared" si="41"/>
        <v>0</v>
      </c>
      <c r="X186" s="32">
        <f t="shared" ref="X186:X191" si="46">+IF(AND(M186=1,P186="St Peter Claver"),1,0)</f>
        <v>0</v>
      </c>
      <c r="Y186" s="32">
        <f t="shared" si="43"/>
        <v>0</v>
      </c>
      <c r="Z186" s="32">
        <f t="shared" si="44"/>
        <v>0</v>
      </c>
      <c r="AA186" s="32">
        <f t="shared" si="45"/>
        <v>0</v>
      </c>
    </row>
    <row r="187" spans="1:27" s="32" customFormat="1" ht="40.5" hidden="1" customHeight="1" x14ac:dyDescent="0.35">
      <c r="A187" s="7"/>
      <c r="B187" s="7"/>
      <c r="C187" s="34"/>
      <c r="D187" s="32" t="s">
        <v>476</v>
      </c>
      <c r="E187" s="32" t="s">
        <v>470</v>
      </c>
      <c r="M187" s="35"/>
      <c r="N187" s="35"/>
      <c r="O187" s="34" t="s">
        <v>16</v>
      </c>
      <c r="P187" s="35" t="s">
        <v>477</v>
      </c>
      <c r="Q187" s="43"/>
      <c r="R187" s="44" t="s">
        <v>478</v>
      </c>
      <c r="S187" s="81"/>
      <c r="T187" s="19"/>
      <c r="U187" s="32">
        <f t="shared" si="39"/>
        <v>0</v>
      </c>
      <c r="V187" s="32">
        <f t="shared" si="40"/>
        <v>0</v>
      </c>
      <c r="W187" s="32">
        <f t="shared" si="41"/>
        <v>0</v>
      </c>
      <c r="X187" s="32">
        <f t="shared" si="46"/>
        <v>0</v>
      </c>
      <c r="Y187" s="32">
        <f t="shared" si="43"/>
        <v>0</v>
      </c>
      <c r="Z187" s="32">
        <f t="shared" si="44"/>
        <v>0</v>
      </c>
      <c r="AA187" s="32">
        <f t="shared" si="45"/>
        <v>0</v>
      </c>
    </row>
    <row r="188" spans="1:27" s="32" customFormat="1" ht="40.5" hidden="1" customHeight="1" x14ac:dyDescent="0.45">
      <c r="A188" s="7"/>
      <c r="B188" s="7"/>
      <c r="C188" s="7"/>
      <c r="D188" s="32" t="s">
        <v>479</v>
      </c>
      <c r="E188" s="32" t="s">
        <v>480</v>
      </c>
      <c r="M188" s="35">
        <v>0</v>
      </c>
      <c r="N188" s="35"/>
      <c r="O188" s="7" t="s">
        <v>16</v>
      </c>
      <c r="P188" s="43" t="s">
        <v>481</v>
      </c>
      <c r="Q188" s="43"/>
      <c r="R188" s="99" t="s">
        <v>482</v>
      </c>
      <c r="S188" s="100"/>
      <c r="U188" s="32">
        <f t="shared" si="39"/>
        <v>0</v>
      </c>
      <c r="V188" s="32">
        <f t="shared" si="40"/>
        <v>0</v>
      </c>
      <c r="W188" s="32">
        <f t="shared" si="41"/>
        <v>0</v>
      </c>
      <c r="X188" s="32">
        <f t="shared" si="46"/>
        <v>0</v>
      </c>
      <c r="Y188" s="32">
        <f t="shared" si="43"/>
        <v>0</v>
      </c>
      <c r="Z188" s="32">
        <f t="shared" si="44"/>
        <v>0</v>
      </c>
      <c r="AA188" s="32">
        <f t="shared" si="45"/>
        <v>0</v>
      </c>
    </row>
    <row r="189" spans="1:27" s="32" customFormat="1" ht="40.5" hidden="1" customHeight="1" x14ac:dyDescent="0.35">
      <c r="A189" s="7"/>
      <c r="B189" s="7"/>
      <c r="C189" s="34"/>
      <c r="D189" s="32" t="s">
        <v>483</v>
      </c>
      <c r="E189" s="32" t="s">
        <v>484</v>
      </c>
      <c r="M189" s="35"/>
      <c r="N189" s="35"/>
      <c r="O189" s="34" t="s">
        <v>16</v>
      </c>
      <c r="P189" s="35" t="s">
        <v>485</v>
      </c>
      <c r="Q189" s="43"/>
      <c r="R189" s="44" t="s">
        <v>486</v>
      </c>
      <c r="S189" s="38"/>
      <c r="T189" s="19"/>
      <c r="U189" s="32">
        <f t="shared" si="39"/>
        <v>0</v>
      </c>
      <c r="V189" s="32">
        <f t="shared" si="40"/>
        <v>0</v>
      </c>
      <c r="W189" s="32">
        <f t="shared" si="41"/>
        <v>0</v>
      </c>
      <c r="X189" s="32">
        <f t="shared" si="46"/>
        <v>0</v>
      </c>
      <c r="Y189" s="32">
        <f t="shared" si="43"/>
        <v>0</v>
      </c>
      <c r="Z189" s="32">
        <f t="shared" si="44"/>
        <v>0</v>
      </c>
      <c r="AA189" s="32">
        <f t="shared" si="45"/>
        <v>0</v>
      </c>
    </row>
    <row r="190" spans="1:27" s="39" customFormat="1" ht="40.5" hidden="1" customHeight="1" x14ac:dyDescent="0.35">
      <c r="A190" s="88"/>
      <c r="B190" s="89"/>
      <c r="C190" s="34"/>
      <c r="D190" s="90" t="s">
        <v>487</v>
      </c>
      <c r="E190" s="90" t="s">
        <v>488</v>
      </c>
      <c r="F190" s="90"/>
      <c r="G190" s="90"/>
      <c r="H190" s="90"/>
      <c r="I190" s="90"/>
      <c r="J190" s="90"/>
      <c r="K190" s="90"/>
      <c r="L190" s="90"/>
      <c r="M190" s="91"/>
      <c r="N190" s="91"/>
      <c r="O190" s="101" t="s">
        <v>16</v>
      </c>
      <c r="P190" s="91" t="s">
        <v>489</v>
      </c>
      <c r="Q190" s="16"/>
      <c r="R190" s="102" t="s">
        <v>490</v>
      </c>
      <c r="S190" s="103"/>
      <c r="T190" s="19"/>
      <c r="U190" s="32">
        <f t="shared" si="39"/>
        <v>0</v>
      </c>
      <c r="V190" s="32">
        <f t="shared" si="40"/>
        <v>0</v>
      </c>
      <c r="W190" s="32">
        <f t="shared" si="41"/>
        <v>0</v>
      </c>
      <c r="X190" s="32">
        <f t="shared" si="46"/>
        <v>0</v>
      </c>
      <c r="Y190" s="32">
        <f t="shared" si="43"/>
        <v>0</v>
      </c>
      <c r="Z190" s="32">
        <f t="shared" si="44"/>
        <v>0</v>
      </c>
      <c r="AA190" s="32">
        <f t="shared" si="45"/>
        <v>0</v>
      </c>
    </row>
    <row r="191" spans="1:27" s="39" customFormat="1" ht="40.5" hidden="1" customHeight="1" x14ac:dyDescent="0.55000000000000004">
      <c r="A191" s="88"/>
      <c r="B191" s="89"/>
      <c r="C191" s="34"/>
      <c r="D191" s="90" t="s">
        <v>492</v>
      </c>
      <c r="E191" s="90" t="s">
        <v>491</v>
      </c>
      <c r="F191" s="90"/>
      <c r="G191" s="90"/>
      <c r="H191" s="90"/>
      <c r="I191" s="47">
        <v>1</v>
      </c>
      <c r="J191" s="47">
        <v>1</v>
      </c>
      <c r="K191" s="90"/>
      <c r="L191" s="90"/>
      <c r="M191" s="91">
        <v>1</v>
      </c>
      <c r="N191" s="91"/>
      <c r="O191" s="101"/>
      <c r="P191" s="91" t="s">
        <v>493</v>
      </c>
      <c r="Q191" s="16"/>
      <c r="R191" s="104"/>
      <c r="S191" s="103"/>
      <c r="T191" s="19"/>
      <c r="U191" s="32"/>
      <c r="V191" s="32"/>
      <c r="W191" s="32"/>
      <c r="X191" s="32">
        <f t="shared" si="46"/>
        <v>0</v>
      </c>
      <c r="Y191" s="32"/>
      <c r="Z191" s="32"/>
      <c r="AA191" s="32"/>
    </row>
    <row r="192" spans="1:27" s="39" customFormat="1" ht="40.5" hidden="1" customHeight="1" x14ac:dyDescent="0.35">
      <c r="A192" s="33"/>
      <c r="B192" s="89"/>
      <c r="C192" s="7"/>
      <c r="D192" s="32" t="s">
        <v>370</v>
      </c>
      <c r="E192" s="32" t="s">
        <v>494</v>
      </c>
      <c r="F192" s="32"/>
      <c r="G192" s="32"/>
      <c r="H192" s="32"/>
      <c r="I192" s="32"/>
      <c r="J192" s="32"/>
      <c r="K192" s="32"/>
      <c r="L192" s="32"/>
      <c r="M192" s="35"/>
      <c r="N192" s="35"/>
      <c r="O192" s="7" t="s">
        <v>16</v>
      </c>
      <c r="P192" s="35" t="s">
        <v>495</v>
      </c>
      <c r="Q192" s="36"/>
      <c r="R192" s="45" t="s">
        <v>496</v>
      </c>
      <c r="S192" s="38"/>
      <c r="T192" s="19"/>
      <c r="U192" s="32">
        <f t="shared" ref="U192:U226" si="47">+IF(AND(M192=1,O192="SROL"),1,0)</f>
        <v>0</v>
      </c>
      <c r="V192" s="32">
        <f t="shared" ref="V192:V226" si="48">+IF(AND(M192=1,O192="Holy Cross"),1,0)</f>
        <v>0</v>
      </c>
      <c r="W192" s="32">
        <f t="shared" ref="W192:W226" si="49">+IF(AND(M192=1,O192="St Paschal's"),1,0)</f>
        <v>0</v>
      </c>
      <c r="X192" s="32">
        <f t="shared" ref="X192:X226" si="50">+IF(AND(M192=1,P192="St Peter Claver"),1,0)</f>
        <v>0</v>
      </c>
      <c r="Y192" s="32">
        <f t="shared" ref="Y192:Y226" si="51">+IF(AND(M192=1,O192="St Jude"),1,0)</f>
        <v>0</v>
      </c>
      <c r="Z192" s="32">
        <f t="shared" ref="Z192:Z226" si="52">+IF(AND(M192=1,O192="Santa Clara"),1,0)</f>
        <v>0</v>
      </c>
      <c r="AA192" s="32">
        <f t="shared" ref="AA192:AA226" si="53">+IF(AND(U192=0,V192=0,W192=0,Y192=0,Z192=0,M192=1),1,0)</f>
        <v>0</v>
      </c>
    </row>
    <row r="193" spans="1:27" s="39" customFormat="1" ht="40.5" hidden="1" customHeight="1" x14ac:dyDescent="0.35">
      <c r="A193" s="33"/>
      <c r="B193" s="89"/>
      <c r="C193" s="7"/>
      <c r="D193" s="32" t="s">
        <v>497</v>
      </c>
      <c r="E193" s="32" t="s">
        <v>494</v>
      </c>
      <c r="F193" s="32"/>
      <c r="G193" s="32"/>
      <c r="H193" s="32"/>
      <c r="I193" s="32"/>
      <c r="J193" s="32"/>
      <c r="K193" s="32"/>
      <c r="L193" s="32"/>
      <c r="M193" s="35"/>
      <c r="N193" s="35"/>
      <c r="O193" s="7" t="s">
        <v>16</v>
      </c>
      <c r="P193" s="35" t="s">
        <v>495</v>
      </c>
      <c r="Q193" s="36"/>
      <c r="R193" s="45" t="s">
        <v>496</v>
      </c>
      <c r="S193" s="38"/>
      <c r="T193" s="19"/>
      <c r="U193" s="32">
        <f t="shared" si="47"/>
        <v>0</v>
      </c>
      <c r="V193" s="32">
        <f t="shared" si="48"/>
        <v>0</v>
      </c>
      <c r="W193" s="32">
        <f t="shared" si="49"/>
        <v>0</v>
      </c>
      <c r="X193" s="32">
        <f t="shared" si="50"/>
        <v>0</v>
      </c>
      <c r="Y193" s="32">
        <f t="shared" si="51"/>
        <v>0</v>
      </c>
      <c r="Z193" s="32">
        <f t="shared" si="52"/>
        <v>0</v>
      </c>
      <c r="AA193" s="32">
        <f t="shared" si="53"/>
        <v>0</v>
      </c>
    </row>
    <row r="194" spans="1:27" s="39" customFormat="1" ht="40.5" hidden="1" customHeight="1" x14ac:dyDescent="0.35">
      <c r="A194" s="33"/>
      <c r="B194" s="89"/>
      <c r="C194" s="7"/>
      <c r="D194" s="32" t="s">
        <v>498</v>
      </c>
      <c r="E194" s="32" t="s">
        <v>494</v>
      </c>
      <c r="F194" s="32"/>
      <c r="G194" s="32"/>
      <c r="H194" s="32"/>
      <c r="I194" s="32">
        <v>0</v>
      </c>
      <c r="J194" s="32">
        <v>0</v>
      </c>
      <c r="K194" s="32"/>
      <c r="L194" s="32"/>
      <c r="M194" s="35">
        <v>1</v>
      </c>
      <c r="N194" s="35"/>
      <c r="O194" s="7" t="s">
        <v>16</v>
      </c>
      <c r="P194" s="35" t="s">
        <v>495</v>
      </c>
      <c r="Q194" s="36"/>
      <c r="R194" s="45" t="s">
        <v>496</v>
      </c>
      <c r="S194" s="38"/>
      <c r="T194" s="19"/>
      <c r="U194" s="32">
        <f t="shared" si="47"/>
        <v>1</v>
      </c>
      <c r="V194" s="32">
        <f t="shared" si="48"/>
        <v>0</v>
      </c>
      <c r="W194" s="32">
        <f t="shared" si="49"/>
        <v>0</v>
      </c>
      <c r="X194" s="32">
        <f t="shared" si="50"/>
        <v>0</v>
      </c>
      <c r="Y194" s="32">
        <f t="shared" si="51"/>
        <v>0</v>
      </c>
      <c r="Z194" s="32">
        <f t="shared" si="52"/>
        <v>0</v>
      </c>
      <c r="AA194" s="32">
        <f t="shared" si="53"/>
        <v>0</v>
      </c>
    </row>
    <row r="195" spans="1:27" s="39" customFormat="1" ht="40.5" hidden="1" customHeight="1" x14ac:dyDescent="0.35">
      <c r="A195" s="33">
        <f>+A187+1</f>
        <v>1</v>
      </c>
      <c r="B195" s="89">
        <v>0</v>
      </c>
      <c r="C195" s="34" t="s">
        <v>499</v>
      </c>
      <c r="D195" s="32" t="s">
        <v>500</v>
      </c>
      <c r="E195" s="32" t="s">
        <v>501</v>
      </c>
      <c r="F195" s="32"/>
      <c r="G195" s="32"/>
      <c r="H195" s="32"/>
      <c r="I195" s="32"/>
      <c r="J195" s="32"/>
      <c r="K195" s="32"/>
      <c r="L195" s="32"/>
      <c r="M195" s="35"/>
      <c r="N195" s="35"/>
      <c r="O195" s="34" t="s">
        <v>16</v>
      </c>
      <c r="P195" s="35" t="s">
        <v>502</v>
      </c>
      <c r="Q195" s="36"/>
      <c r="R195" s="45" t="s">
        <v>503</v>
      </c>
      <c r="S195" s="38"/>
      <c r="T195" s="19"/>
      <c r="U195" s="32">
        <f t="shared" si="47"/>
        <v>0</v>
      </c>
      <c r="V195" s="32">
        <f t="shared" si="48"/>
        <v>0</v>
      </c>
      <c r="W195" s="32">
        <f t="shared" si="49"/>
        <v>0</v>
      </c>
      <c r="X195" s="32">
        <f t="shared" si="50"/>
        <v>0</v>
      </c>
      <c r="Y195" s="32">
        <f t="shared" si="51"/>
        <v>0</v>
      </c>
      <c r="Z195" s="32">
        <f t="shared" si="52"/>
        <v>0</v>
      </c>
      <c r="AA195" s="32">
        <f t="shared" si="53"/>
        <v>0</v>
      </c>
    </row>
    <row r="196" spans="1:27" s="39" customFormat="1" ht="40.5" hidden="1" customHeight="1" x14ac:dyDescent="0.35">
      <c r="A196" s="33">
        <f t="shared" ref="A196:A200" si="54">+A195+1</f>
        <v>2</v>
      </c>
      <c r="B196" s="89">
        <v>0</v>
      </c>
      <c r="C196" s="34" t="s">
        <v>504</v>
      </c>
      <c r="D196" s="32" t="s">
        <v>505</v>
      </c>
      <c r="E196" s="32" t="s">
        <v>506</v>
      </c>
      <c r="F196" s="32"/>
      <c r="G196" s="32"/>
      <c r="H196" s="32"/>
      <c r="I196" s="32"/>
      <c r="J196" s="32"/>
      <c r="K196" s="32"/>
      <c r="L196" s="32"/>
      <c r="M196" s="35"/>
      <c r="N196" s="35"/>
      <c r="O196" s="7" t="s">
        <v>16</v>
      </c>
      <c r="P196" s="93" t="s">
        <v>507</v>
      </c>
      <c r="Q196" s="36"/>
      <c r="R196" s="45" t="s">
        <v>508</v>
      </c>
      <c r="S196" s="38"/>
      <c r="T196" s="19"/>
      <c r="U196" s="32">
        <f t="shared" si="47"/>
        <v>0</v>
      </c>
      <c r="V196" s="32">
        <f t="shared" si="48"/>
        <v>0</v>
      </c>
      <c r="W196" s="32">
        <f t="shared" si="49"/>
        <v>0</v>
      </c>
      <c r="X196" s="32">
        <f t="shared" si="50"/>
        <v>0</v>
      </c>
      <c r="Y196" s="32">
        <f t="shared" si="51"/>
        <v>0</v>
      </c>
      <c r="Z196" s="32">
        <f t="shared" si="52"/>
        <v>0</v>
      </c>
      <c r="AA196" s="32">
        <f t="shared" si="53"/>
        <v>0</v>
      </c>
    </row>
    <row r="197" spans="1:27" s="39" customFormat="1" ht="40.5" hidden="1" customHeight="1" x14ac:dyDescent="0.35">
      <c r="A197" s="33">
        <f t="shared" si="54"/>
        <v>3</v>
      </c>
      <c r="B197" s="89">
        <v>0</v>
      </c>
      <c r="C197" s="34" t="s">
        <v>509</v>
      </c>
      <c r="D197" s="32" t="s">
        <v>510</v>
      </c>
      <c r="E197" s="32" t="s">
        <v>506</v>
      </c>
      <c r="F197" s="32"/>
      <c r="G197" s="32"/>
      <c r="H197" s="32"/>
      <c r="I197" s="32"/>
      <c r="J197" s="32"/>
      <c r="K197" s="32"/>
      <c r="L197" s="32"/>
      <c r="M197" s="35"/>
      <c r="N197" s="35"/>
      <c r="O197" s="7" t="s">
        <v>16</v>
      </c>
      <c r="P197" s="35"/>
      <c r="Q197" s="36"/>
      <c r="R197" s="50" t="s">
        <v>100</v>
      </c>
      <c r="S197" s="38"/>
      <c r="T197" s="19"/>
      <c r="U197" s="32">
        <f t="shared" si="47"/>
        <v>0</v>
      </c>
      <c r="V197" s="32">
        <f t="shared" si="48"/>
        <v>0</v>
      </c>
      <c r="W197" s="32">
        <f t="shared" si="49"/>
        <v>0</v>
      </c>
      <c r="X197" s="32">
        <f t="shared" si="50"/>
        <v>0</v>
      </c>
      <c r="Y197" s="32">
        <f t="shared" si="51"/>
        <v>0</v>
      </c>
      <c r="Z197" s="32">
        <f t="shared" si="52"/>
        <v>0</v>
      </c>
      <c r="AA197" s="32">
        <f t="shared" si="53"/>
        <v>0</v>
      </c>
    </row>
    <row r="198" spans="1:27" s="39" customFormat="1" ht="40.5" hidden="1" customHeight="1" x14ac:dyDescent="0.35">
      <c r="A198" s="33">
        <f t="shared" si="54"/>
        <v>4</v>
      </c>
      <c r="B198" s="89">
        <v>0</v>
      </c>
      <c r="C198" s="34" t="s">
        <v>511</v>
      </c>
      <c r="D198" s="32" t="s">
        <v>512</v>
      </c>
      <c r="E198" s="32" t="s">
        <v>506</v>
      </c>
      <c r="F198" s="32"/>
      <c r="G198" s="32"/>
      <c r="H198" s="32"/>
      <c r="I198" s="32"/>
      <c r="J198" s="32"/>
      <c r="K198" s="32"/>
      <c r="L198" s="32"/>
      <c r="M198" s="35"/>
      <c r="N198" s="35"/>
      <c r="O198" s="7" t="s">
        <v>16</v>
      </c>
      <c r="P198" s="35"/>
      <c r="Q198" s="36"/>
      <c r="R198" s="50" t="s">
        <v>100</v>
      </c>
      <c r="S198" s="38"/>
      <c r="T198" s="19"/>
      <c r="U198" s="32">
        <f t="shared" si="47"/>
        <v>0</v>
      </c>
      <c r="V198" s="32">
        <f t="shared" si="48"/>
        <v>0</v>
      </c>
      <c r="W198" s="32">
        <f t="shared" si="49"/>
        <v>0</v>
      </c>
      <c r="X198" s="32">
        <f t="shared" si="50"/>
        <v>0</v>
      </c>
      <c r="Y198" s="32">
        <f t="shared" si="51"/>
        <v>0</v>
      </c>
      <c r="Z198" s="32">
        <f t="shared" si="52"/>
        <v>0</v>
      </c>
      <c r="AA198" s="32">
        <f t="shared" si="53"/>
        <v>0</v>
      </c>
    </row>
    <row r="199" spans="1:27" s="39" customFormat="1" ht="40.5" hidden="1" customHeight="1" x14ac:dyDescent="0.35">
      <c r="A199" s="33" t="e">
        <f>+#REF!+1</f>
        <v>#REF!</v>
      </c>
      <c r="B199" s="89">
        <v>1</v>
      </c>
      <c r="C199" s="34" t="s">
        <v>513</v>
      </c>
      <c r="D199" s="32" t="s">
        <v>514</v>
      </c>
      <c r="E199" s="32" t="s">
        <v>515</v>
      </c>
      <c r="F199" s="32"/>
      <c r="G199" s="32"/>
      <c r="H199" s="32"/>
      <c r="I199" s="32"/>
      <c r="J199" s="32"/>
      <c r="K199" s="32"/>
      <c r="L199" s="32"/>
      <c r="M199" s="35"/>
      <c r="N199" s="35"/>
      <c r="O199" s="7" t="s">
        <v>18</v>
      </c>
      <c r="P199" s="105" t="s">
        <v>45</v>
      </c>
      <c r="Q199" s="36"/>
      <c r="R199" s="37" t="s">
        <v>45</v>
      </c>
      <c r="S199" s="38"/>
      <c r="T199" s="19"/>
      <c r="U199" s="32">
        <f t="shared" si="47"/>
        <v>0</v>
      </c>
      <c r="V199" s="32">
        <f t="shared" si="48"/>
        <v>0</v>
      </c>
      <c r="W199" s="32">
        <f t="shared" si="49"/>
        <v>0</v>
      </c>
      <c r="X199" s="32">
        <f t="shared" si="50"/>
        <v>0</v>
      </c>
      <c r="Y199" s="32">
        <f t="shared" si="51"/>
        <v>0</v>
      </c>
      <c r="Z199" s="32">
        <f t="shared" si="52"/>
        <v>0</v>
      </c>
      <c r="AA199" s="32">
        <f t="shared" si="53"/>
        <v>0</v>
      </c>
    </row>
    <row r="200" spans="1:27" s="39" customFormat="1" ht="40.5" hidden="1" customHeight="1" x14ac:dyDescent="0.35">
      <c r="A200" s="33" t="e">
        <f t="shared" si="54"/>
        <v>#REF!</v>
      </c>
      <c r="B200" s="89">
        <v>1</v>
      </c>
      <c r="C200" s="34" t="s">
        <v>516</v>
      </c>
      <c r="D200" s="32" t="s">
        <v>474</v>
      </c>
      <c r="E200" s="32" t="s">
        <v>515</v>
      </c>
      <c r="F200" s="32"/>
      <c r="G200" s="32"/>
      <c r="H200" s="32"/>
      <c r="I200" s="32"/>
      <c r="J200" s="32"/>
      <c r="K200" s="32"/>
      <c r="L200" s="32"/>
      <c r="M200" s="35"/>
      <c r="N200" s="35"/>
      <c r="O200" s="7" t="s">
        <v>18</v>
      </c>
      <c r="P200" s="105" t="s">
        <v>45</v>
      </c>
      <c r="Q200" s="36"/>
      <c r="R200" s="37" t="s">
        <v>45</v>
      </c>
      <c r="S200" s="38"/>
      <c r="T200" s="19"/>
      <c r="U200" s="32">
        <f t="shared" si="47"/>
        <v>0</v>
      </c>
      <c r="V200" s="32">
        <f t="shared" si="48"/>
        <v>0</v>
      </c>
      <c r="W200" s="32">
        <f t="shared" si="49"/>
        <v>0</v>
      </c>
      <c r="X200" s="32">
        <f t="shared" si="50"/>
        <v>0</v>
      </c>
      <c r="Y200" s="32">
        <f t="shared" si="51"/>
        <v>0</v>
      </c>
      <c r="Z200" s="32">
        <f t="shared" si="52"/>
        <v>0</v>
      </c>
      <c r="AA200" s="32">
        <f t="shared" si="53"/>
        <v>0</v>
      </c>
    </row>
    <row r="201" spans="1:27" s="39" customFormat="1" ht="40.5" hidden="1" customHeight="1" x14ac:dyDescent="0.55000000000000004">
      <c r="A201" s="33"/>
      <c r="B201" s="7"/>
      <c r="C201" s="7"/>
      <c r="D201" s="32" t="s">
        <v>518</v>
      </c>
      <c r="E201" s="32" t="s">
        <v>517</v>
      </c>
      <c r="F201" s="32"/>
      <c r="G201" s="32"/>
      <c r="H201" s="32"/>
      <c r="I201" s="47">
        <v>1</v>
      </c>
      <c r="J201" s="47">
        <v>1</v>
      </c>
      <c r="K201" s="32"/>
      <c r="L201" s="32"/>
      <c r="M201" s="35">
        <v>1</v>
      </c>
      <c r="N201" s="35"/>
      <c r="O201" s="7" t="s">
        <v>16</v>
      </c>
      <c r="P201" s="43"/>
      <c r="Q201" s="36"/>
      <c r="R201" s="106"/>
      <c r="S201" s="46"/>
      <c r="T201" s="32"/>
      <c r="U201" s="32">
        <f t="shared" si="47"/>
        <v>1</v>
      </c>
      <c r="V201" s="32">
        <f t="shared" si="48"/>
        <v>0</v>
      </c>
      <c r="W201" s="32">
        <f t="shared" si="49"/>
        <v>0</v>
      </c>
      <c r="X201" s="32">
        <f t="shared" si="50"/>
        <v>0</v>
      </c>
      <c r="Y201" s="32">
        <f t="shared" si="51"/>
        <v>0</v>
      </c>
      <c r="Z201" s="32">
        <f t="shared" si="52"/>
        <v>0</v>
      </c>
      <c r="AA201" s="32">
        <f t="shared" si="53"/>
        <v>0</v>
      </c>
    </row>
    <row r="202" spans="1:27" s="39" customFormat="1" ht="40.5" hidden="1" customHeight="1" x14ac:dyDescent="0.35">
      <c r="A202" s="7"/>
      <c r="B202" s="7"/>
      <c r="C202" s="34"/>
      <c r="D202" s="32" t="s">
        <v>30</v>
      </c>
      <c r="E202" s="32" t="s">
        <v>519</v>
      </c>
      <c r="F202" s="32"/>
      <c r="G202" s="32"/>
      <c r="H202" s="32"/>
      <c r="I202" s="32"/>
      <c r="J202" s="32"/>
      <c r="K202" s="32"/>
      <c r="L202" s="32"/>
      <c r="M202" s="35"/>
      <c r="N202" s="35"/>
      <c r="O202" s="7" t="s">
        <v>16</v>
      </c>
      <c r="P202" s="35" t="s">
        <v>520</v>
      </c>
      <c r="Q202" s="43"/>
      <c r="R202" s="44" t="s">
        <v>521</v>
      </c>
      <c r="S202" s="38"/>
      <c r="T202" s="19"/>
      <c r="U202" s="32">
        <f t="shared" si="47"/>
        <v>0</v>
      </c>
      <c r="V202" s="32">
        <f t="shared" si="48"/>
        <v>0</v>
      </c>
      <c r="W202" s="32">
        <f t="shared" si="49"/>
        <v>0</v>
      </c>
      <c r="X202" s="32">
        <f t="shared" si="50"/>
        <v>0</v>
      </c>
      <c r="Y202" s="32">
        <f t="shared" si="51"/>
        <v>0</v>
      </c>
      <c r="Z202" s="32">
        <f t="shared" si="52"/>
        <v>0</v>
      </c>
      <c r="AA202" s="32">
        <f t="shared" si="53"/>
        <v>0</v>
      </c>
    </row>
    <row r="203" spans="1:27" s="39" customFormat="1" ht="40.5" hidden="1" customHeight="1" x14ac:dyDescent="0.35">
      <c r="A203" s="7"/>
      <c r="B203" s="7"/>
      <c r="C203" s="34"/>
      <c r="D203" s="32" t="s">
        <v>522</v>
      </c>
      <c r="E203" s="32" t="s">
        <v>519</v>
      </c>
      <c r="F203" s="32"/>
      <c r="G203" s="32"/>
      <c r="H203" s="32"/>
      <c r="I203" s="32"/>
      <c r="J203" s="32"/>
      <c r="K203" s="32"/>
      <c r="L203" s="32"/>
      <c r="M203" s="35"/>
      <c r="N203" s="35"/>
      <c r="O203" s="7" t="s">
        <v>16</v>
      </c>
      <c r="P203" s="35"/>
      <c r="Q203" s="43"/>
      <c r="R203" s="19"/>
      <c r="S203" s="38"/>
      <c r="T203" s="19"/>
      <c r="U203" s="32">
        <f t="shared" si="47"/>
        <v>0</v>
      </c>
      <c r="V203" s="32">
        <f t="shared" si="48"/>
        <v>0</v>
      </c>
      <c r="W203" s="32">
        <f t="shared" si="49"/>
        <v>0</v>
      </c>
      <c r="X203" s="32">
        <f t="shared" si="50"/>
        <v>0</v>
      </c>
      <c r="Y203" s="32">
        <f t="shared" si="51"/>
        <v>0</v>
      </c>
      <c r="Z203" s="32">
        <f t="shared" si="52"/>
        <v>0</v>
      </c>
      <c r="AA203" s="32">
        <f t="shared" si="53"/>
        <v>0</v>
      </c>
    </row>
    <row r="204" spans="1:27" s="39" customFormat="1" ht="40.5" hidden="1" customHeight="1" x14ac:dyDescent="0.35">
      <c r="A204" s="33"/>
      <c r="B204" s="89"/>
      <c r="C204" s="34"/>
      <c r="D204" s="32" t="s">
        <v>523</v>
      </c>
      <c r="E204" s="32" t="s">
        <v>519</v>
      </c>
      <c r="F204" s="32"/>
      <c r="G204" s="32"/>
      <c r="H204" s="32"/>
      <c r="I204" s="32"/>
      <c r="J204" s="32"/>
      <c r="K204" s="32"/>
      <c r="L204" s="32"/>
      <c r="M204" s="35"/>
      <c r="N204" s="35"/>
      <c r="O204" s="7" t="s">
        <v>16</v>
      </c>
      <c r="P204" s="105"/>
      <c r="Q204" s="36"/>
      <c r="R204" s="37"/>
      <c r="S204" s="38"/>
      <c r="T204" s="19"/>
      <c r="U204" s="32">
        <f t="shared" si="47"/>
        <v>0</v>
      </c>
      <c r="V204" s="32">
        <f t="shared" si="48"/>
        <v>0</v>
      </c>
      <c r="W204" s="32">
        <f t="shared" si="49"/>
        <v>0</v>
      </c>
      <c r="X204" s="32">
        <f t="shared" si="50"/>
        <v>0</v>
      </c>
      <c r="Y204" s="32">
        <f t="shared" si="51"/>
        <v>0</v>
      </c>
      <c r="Z204" s="32">
        <f t="shared" si="52"/>
        <v>0</v>
      </c>
      <c r="AA204" s="32">
        <f t="shared" si="53"/>
        <v>0</v>
      </c>
    </row>
    <row r="205" spans="1:27" s="39" customFormat="1" ht="40.5" hidden="1" customHeight="1" x14ac:dyDescent="0.35">
      <c r="A205" s="107" t="e">
        <f>+A200+1</f>
        <v>#REF!</v>
      </c>
      <c r="B205" s="108">
        <v>1</v>
      </c>
      <c r="C205" s="52" t="s">
        <v>524</v>
      </c>
      <c r="D205" s="109" t="s">
        <v>525</v>
      </c>
      <c r="E205" s="40" t="s">
        <v>526</v>
      </c>
      <c r="F205" s="40"/>
      <c r="G205" s="40"/>
      <c r="H205" s="40"/>
      <c r="I205" s="40"/>
      <c r="J205" s="40"/>
      <c r="K205" s="40"/>
      <c r="L205" s="40"/>
      <c r="M205" s="41"/>
      <c r="N205" s="41"/>
      <c r="O205" s="42" t="s">
        <v>16</v>
      </c>
      <c r="P205" s="110" t="s">
        <v>527</v>
      </c>
      <c r="Q205" s="111"/>
      <c r="R205" s="75" t="s">
        <v>528</v>
      </c>
      <c r="S205" s="112"/>
      <c r="T205" s="31"/>
      <c r="U205" s="32">
        <f t="shared" si="47"/>
        <v>0</v>
      </c>
      <c r="V205" s="32">
        <f t="shared" si="48"/>
        <v>0</v>
      </c>
      <c r="W205" s="32">
        <f t="shared" si="49"/>
        <v>0</v>
      </c>
      <c r="X205" s="32">
        <f t="shared" si="50"/>
        <v>0</v>
      </c>
      <c r="Y205" s="32">
        <f t="shared" si="51"/>
        <v>0</v>
      </c>
      <c r="Z205" s="32">
        <f t="shared" si="52"/>
        <v>0</v>
      </c>
      <c r="AA205" s="32">
        <f t="shared" si="53"/>
        <v>0</v>
      </c>
    </row>
    <row r="206" spans="1:27" s="32" customFormat="1" ht="40.5" hidden="1" customHeight="1" x14ac:dyDescent="0.35">
      <c r="A206" s="7"/>
      <c r="B206" s="89"/>
      <c r="C206" s="34"/>
      <c r="D206" s="32" t="s">
        <v>299</v>
      </c>
      <c r="E206" s="32" t="s">
        <v>529</v>
      </c>
      <c r="M206" s="35"/>
      <c r="N206" s="35"/>
      <c r="O206" s="7" t="s">
        <v>18</v>
      </c>
      <c r="P206" s="35"/>
      <c r="Q206" s="43"/>
      <c r="R206" s="45"/>
      <c r="S206" s="38"/>
      <c r="T206" s="19"/>
      <c r="U206" s="32">
        <f t="shared" si="47"/>
        <v>0</v>
      </c>
      <c r="V206" s="32">
        <f t="shared" si="48"/>
        <v>0</v>
      </c>
      <c r="W206" s="32">
        <f t="shared" si="49"/>
        <v>0</v>
      </c>
      <c r="X206" s="32">
        <f t="shared" si="50"/>
        <v>0</v>
      </c>
      <c r="Y206" s="32">
        <f t="shared" si="51"/>
        <v>0</v>
      </c>
      <c r="Z206" s="32">
        <f t="shared" si="52"/>
        <v>0</v>
      </c>
      <c r="AA206" s="32">
        <f t="shared" si="53"/>
        <v>0</v>
      </c>
    </row>
    <row r="207" spans="1:27" s="32" customFormat="1" ht="40.5" hidden="1" customHeight="1" x14ac:dyDescent="0.55000000000000004">
      <c r="A207" s="7"/>
      <c r="B207" s="7"/>
      <c r="C207" s="34"/>
      <c r="D207" s="32" t="s">
        <v>318</v>
      </c>
      <c r="E207" s="32" t="s">
        <v>530</v>
      </c>
      <c r="I207" s="47">
        <v>1</v>
      </c>
      <c r="J207" s="47">
        <v>1</v>
      </c>
      <c r="M207" s="35"/>
      <c r="N207" s="35"/>
      <c r="O207" s="7" t="s">
        <v>16</v>
      </c>
      <c r="P207" s="35" t="s">
        <v>531</v>
      </c>
      <c r="Q207" s="43"/>
      <c r="R207" s="44" t="s">
        <v>532</v>
      </c>
      <c r="S207" s="38"/>
      <c r="T207" s="19"/>
      <c r="U207" s="32">
        <f t="shared" si="47"/>
        <v>0</v>
      </c>
      <c r="V207" s="32">
        <f t="shared" si="48"/>
        <v>0</v>
      </c>
      <c r="W207" s="32">
        <f t="shared" si="49"/>
        <v>0</v>
      </c>
      <c r="X207" s="32">
        <f t="shared" si="50"/>
        <v>0</v>
      </c>
      <c r="Y207" s="32">
        <f t="shared" si="51"/>
        <v>0</v>
      </c>
      <c r="Z207" s="32">
        <f t="shared" si="52"/>
        <v>0</v>
      </c>
      <c r="AA207" s="32">
        <f t="shared" si="53"/>
        <v>0</v>
      </c>
    </row>
    <row r="208" spans="1:27" s="39" customFormat="1" ht="40.5" hidden="1" customHeight="1" x14ac:dyDescent="0.35">
      <c r="A208" s="88">
        <f>+A207+1</f>
        <v>1</v>
      </c>
      <c r="B208" s="89">
        <v>1</v>
      </c>
      <c r="C208" s="34" t="s">
        <v>533</v>
      </c>
      <c r="D208" s="90" t="s">
        <v>534</v>
      </c>
      <c r="E208" s="90" t="s">
        <v>535</v>
      </c>
      <c r="F208" s="90"/>
      <c r="G208" s="90"/>
      <c r="H208" s="90"/>
      <c r="I208" s="90"/>
      <c r="J208" s="90"/>
      <c r="K208" s="90"/>
      <c r="L208" s="90"/>
      <c r="M208" s="91">
        <v>0</v>
      </c>
      <c r="N208" s="91"/>
      <c r="O208" s="89" t="s">
        <v>17</v>
      </c>
      <c r="P208" s="91" t="s">
        <v>536</v>
      </c>
      <c r="Q208" s="16"/>
      <c r="R208" s="102" t="s">
        <v>537</v>
      </c>
      <c r="S208" s="103" t="s">
        <v>538</v>
      </c>
      <c r="T208" s="19"/>
      <c r="U208" s="32">
        <f t="shared" si="47"/>
        <v>0</v>
      </c>
      <c r="V208" s="32">
        <f t="shared" si="48"/>
        <v>0</v>
      </c>
      <c r="W208" s="32">
        <f t="shared" si="49"/>
        <v>0</v>
      </c>
      <c r="X208" s="32">
        <f t="shared" si="50"/>
        <v>0</v>
      </c>
      <c r="Y208" s="32">
        <f t="shared" si="51"/>
        <v>0</v>
      </c>
      <c r="Z208" s="32">
        <f t="shared" si="52"/>
        <v>0</v>
      </c>
      <c r="AA208" s="32">
        <f t="shared" si="53"/>
        <v>0</v>
      </c>
    </row>
    <row r="209" spans="1:27" s="39" customFormat="1" ht="40.5" hidden="1" customHeight="1" x14ac:dyDescent="0.35">
      <c r="A209" s="33"/>
      <c r="B209" s="89"/>
      <c r="C209" s="34"/>
      <c r="D209" s="32" t="s">
        <v>487</v>
      </c>
      <c r="E209" s="32" t="s">
        <v>539</v>
      </c>
      <c r="F209" s="32"/>
      <c r="G209" s="32"/>
      <c r="H209" s="32"/>
      <c r="I209" s="32"/>
      <c r="J209" s="32"/>
      <c r="K209" s="32"/>
      <c r="L209" s="32"/>
      <c r="M209" s="35"/>
      <c r="N209" s="35"/>
      <c r="O209" s="7" t="s">
        <v>540</v>
      </c>
      <c r="P209" s="35" t="s">
        <v>541</v>
      </c>
      <c r="Q209" s="36"/>
      <c r="R209" s="45" t="s">
        <v>542</v>
      </c>
      <c r="S209" s="38"/>
      <c r="T209" s="19"/>
      <c r="U209" s="32">
        <f t="shared" si="47"/>
        <v>0</v>
      </c>
      <c r="V209" s="32">
        <f t="shared" si="48"/>
        <v>0</v>
      </c>
      <c r="W209" s="32">
        <f t="shared" si="49"/>
        <v>0</v>
      </c>
      <c r="X209" s="32">
        <f t="shared" si="50"/>
        <v>0</v>
      </c>
      <c r="Y209" s="32">
        <f t="shared" si="51"/>
        <v>0</v>
      </c>
      <c r="Z209" s="32">
        <f t="shared" si="52"/>
        <v>0</v>
      </c>
      <c r="AA209" s="32">
        <f t="shared" si="53"/>
        <v>0</v>
      </c>
    </row>
    <row r="210" spans="1:27" s="39" customFormat="1" ht="40.5" hidden="1" customHeight="1" x14ac:dyDescent="0.35">
      <c r="A210" s="33"/>
      <c r="B210" s="7"/>
      <c r="C210" s="34"/>
      <c r="D210" s="32" t="s">
        <v>543</v>
      </c>
      <c r="E210" s="32" t="s">
        <v>544</v>
      </c>
      <c r="F210" s="32"/>
      <c r="G210" s="32"/>
      <c r="H210" s="32"/>
      <c r="I210" s="32"/>
      <c r="J210" s="32"/>
      <c r="K210" s="32"/>
      <c r="L210" s="32"/>
      <c r="M210" s="35"/>
      <c r="N210" s="35"/>
      <c r="O210" s="7" t="s">
        <v>18</v>
      </c>
      <c r="P210" s="35" t="s">
        <v>545</v>
      </c>
      <c r="Q210" s="36"/>
      <c r="R210" s="45" t="s">
        <v>546</v>
      </c>
      <c r="S210" s="38" t="s">
        <v>547</v>
      </c>
      <c r="T210" s="19"/>
      <c r="U210" s="32">
        <f t="shared" si="47"/>
        <v>0</v>
      </c>
      <c r="V210" s="32">
        <f t="shared" si="48"/>
        <v>0</v>
      </c>
      <c r="W210" s="32">
        <f t="shared" si="49"/>
        <v>0</v>
      </c>
      <c r="X210" s="32">
        <f t="shared" si="50"/>
        <v>0</v>
      </c>
      <c r="Y210" s="32">
        <f t="shared" si="51"/>
        <v>0</v>
      </c>
      <c r="Z210" s="32">
        <f t="shared" si="52"/>
        <v>0</v>
      </c>
      <c r="AA210" s="32">
        <f t="shared" si="53"/>
        <v>0</v>
      </c>
    </row>
    <row r="211" spans="1:27" s="39" customFormat="1" ht="40.5" hidden="1" customHeight="1" x14ac:dyDescent="0.35">
      <c r="A211" s="33"/>
      <c r="B211" s="7"/>
      <c r="C211" s="34"/>
      <c r="D211" s="32" t="s">
        <v>548</v>
      </c>
      <c r="E211" s="32" t="s">
        <v>544</v>
      </c>
      <c r="F211" s="32"/>
      <c r="G211" s="32"/>
      <c r="H211" s="32"/>
      <c r="I211" s="32"/>
      <c r="J211" s="32"/>
      <c r="K211" s="32"/>
      <c r="L211" s="32"/>
      <c r="M211" s="35"/>
      <c r="N211" s="35"/>
      <c r="O211" s="7" t="s">
        <v>18</v>
      </c>
      <c r="P211" s="35" t="s">
        <v>545</v>
      </c>
      <c r="Q211" s="36"/>
      <c r="R211" s="45"/>
      <c r="S211" s="38"/>
      <c r="T211" s="19"/>
      <c r="U211" s="32">
        <f t="shared" si="47"/>
        <v>0</v>
      </c>
      <c r="V211" s="32">
        <f t="shared" si="48"/>
        <v>0</v>
      </c>
      <c r="W211" s="32">
        <f t="shared" si="49"/>
        <v>0</v>
      </c>
      <c r="X211" s="32">
        <f t="shared" si="50"/>
        <v>0</v>
      </c>
      <c r="Y211" s="32">
        <f t="shared" si="51"/>
        <v>0</v>
      </c>
      <c r="Z211" s="32">
        <f t="shared" si="52"/>
        <v>0</v>
      </c>
      <c r="AA211" s="32">
        <f t="shared" si="53"/>
        <v>0</v>
      </c>
    </row>
    <row r="212" spans="1:27" s="39" customFormat="1" ht="40.5" hidden="1" customHeight="1" x14ac:dyDescent="0.35">
      <c r="A212" s="33"/>
      <c r="B212" s="7"/>
      <c r="C212" s="34"/>
      <c r="D212" s="32" t="s">
        <v>24</v>
      </c>
      <c r="E212" s="32" t="s">
        <v>549</v>
      </c>
      <c r="F212" s="32"/>
      <c r="G212" s="32"/>
      <c r="H212" s="32"/>
      <c r="I212" s="32"/>
      <c r="J212" s="32"/>
      <c r="K212" s="32"/>
      <c r="L212" s="32"/>
      <c r="M212" s="35"/>
      <c r="N212" s="35"/>
      <c r="O212" s="7" t="s">
        <v>18</v>
      </c>
      <c r="P212" s="35"/>
      <c r="Q212" s="36"/>
      <c r="R212" s="45"/>
      <c r="S212" s="38" t="s">
        <v>250</v>
      </c>
      <c r="T212" s="19"/>
      <c r="U212" s="32">
        <f t="shared" si="47"/>
        <v>0</v>
      </c>
      <c r="V212" s="32">
        <f t="shared" si="48"/>
        <v>0</v>
      </c>
      <c r="W212" s="32">
        <f t="shared" si="49"/>
        <v>0</v>
      </c>
      <c r="X212" s="32">
        <f t="shared" si="50"/>
        <v>0</v>
      </c>
      <c r="Y212" s="32">
        <f t="shared" si="51"/>
        <v>0</v>
      </c>
      <c r="Z212" s="32">
        <f t="shared" si="52"/>
        <v>0</v>
      </c>
      <c r="AA212" s="32">
        <f t="shared" si="53"/>
        <v>0</v>
      </c>
    </row>
    <row r="213" spans="1:27" s="39" customFormat="1" ht="40.5" hidden="1" customHeight="1" x14ac:dyDescent="0.35">
      <c r="A213" s="79"/>
      <c r="B213" s="80"/>
      <c r="C213" s="7"/>
      <c r="D213" s="77" t="s">
        <v>550</v>
      </c>
      <c r="E213" s="77" t="s">
        <v>551</v>
      </c>
      <c r="F213" s="77"/>
      <c r="G213" s="77"/>
      <c r="H213" s="77"/>
      <c r="I213" s="77"/>
      <c r="J213" s="77"/>
      <c r="K213" s="77"/>
      <c r="L213" s="77"/>
      <c r="M213" s="78"/>
      <c r="N213" s="78"/>
      <c r="O213" s="80" t="s">
        <v>16</v>
      </c>
      <c r="P213" s="113" t="s">
        <v>552</v>
      </c>
      <c r="Q213" s="96"/>
      <c r="R213" s="114" t="s">
        <v>553</v>
      </c>
      <c r="S213" s="100" t="s">
        <v>554</v>
      </c>
      <c r="T213" s="19"/>
      <c r="U213" s="32">
        <f t="shared" si="47"/>
        <v>0</v>
      </c>
      <c r="V213" s="32">
        <f t="shared" si="48"/>
        <v>0</v>
      </c>
      <c r="W213" s="32">
        <f t="shared" si="49"/>
        <v>0</v>
      </c>
      <c r="X213" s="32">
        <f t="shared" si="50"/>
        <v>0</v>
      </c>
      <c r="Y213" s="32">
        <f t="shared" si="51"/>
        <v>0</v>
      </c>
      <c r="Z213" s="32">
        <f t="shared" si="52"/>
        <v>0</v>
      </c>
      <c r="AA213" s="32">
        <f t="shared" si="53"/>
        <v>0</v>
      </c>
    </row>
    <row r="214" spans="1:27" s="32" customFormat="1" ht="40.5" hidden="1" customHeight="1" x14ac:dyDescent="0.35">
      <c r="A214" s="7"/>
      <c r="B214" s="7"/>
      <c r="C214" s="34"/>
      <c r="D214" s="32" t="s">
        <v>555</v>
      </c>
      <c r="E214" s="32" t="s">
        <v>556</v>
      </c>
      <c r="M214" s="35"/>
      <c r="N214" s="35"/>
      <c r="O214" s="7" t="s">
        <v>16</v>
      </c>
      <c r="P214" s="35" t="s">
        <v>557</v>
      </c>
      <c r="Q214" s="43"/>
      <c r="R214" s="44" t="s">
        <v>558</v>
      </c>
      <c r="S214" s="38"/>
      <c r="T214" s="19"/>
      <c r="U214" s="32">
        <f t="shared" si="47"/>
        <v>0</v>
      </c>
      <c r="V214" s="32">
        <f t="shared" si="48"/>
        <v>0</v>
      </c>
      <c r="W214" s="32">
        <f t="shared" si="49"/>
        <v>0</v>
      </c>
      <c r="X214" s="32">
        <f t="shared" si="50"/>
        <v>0</v>
      </c>
      <c r="Y214" s="32">
        <f t="shared" si="51"/>
        <v>0</v>
      </c>
      <c r="Z214" s="32">
        <f t="shared" si="52"/>
        <v>0</v>
      </c>
      <c r="AA214" s="32">
        <f t="shared" si="53"/>
        <v>0</v>
      </c>
    </row>
    <row r="215" spans="1:27" s="32" customFormat="1" ht="40.5" hidden="1" customHeight="1" x14ac:dyDescent="0.35">
      <c r="A215" s="7"/>
      <c r="B215" s="7"/>
      <c r="C215" s="34"/>
      <c r="D215" s="32" t="s">
        <v>559</v>
      </c>
      <c r="E215" s="32" t="s">
        <v>556</v>
      </c>
      <c r="M215" s="35"/>
      <c r="N215" s="35"/>
      <c r="O215" s="7" t="s">
        <v>16</v>
      </c>
      <c r="P215" s="35" t="s">
        <v>560</v>
      </c>
      <c r="Q215" s="43"/>
      <c r="R215" s="44"/>
      <c r="S215" s="38"/>
      <c r="T215" s="19"/>
      <c r="U215" s="32">
        <f t="shared" si="47"/>
        <v>0</v>
      </c>
      <c r="V215" s="32">
        <f t="shared" si="48"/>
        <v>0</v>
      </c>
      <c r="W215" s="32">
        <f t="shared" si="49"/>
        <v>0</v>
      </c>
      <c r="X215" s="32">
        <f t="shared" si="50"/>
        <v>0</v>
      </c>
      <c r="Y215" s="32">
        <f t="shared" si="51"/>
        <v>0</v>
      </c>
      <c r="Z215" s="32">
        <f t="shared" si="52"/>
        <v>0</v>
      </c>
      <c r="AA215" s="32">
        <f t="shared" si="53"/>
        <v>0</v>
      </c>
    </row>
    <row r="216" spans="1:27" s="32" customFormat="1" ht="40.5" hidden="1" customHeight="1" x14ac:dyDescent="0.35">
      <c r="A216" s="7">
        <f>+A210+1</f>
        <v>1</v>
      </c>
      <c r="B216" s="7">
        <v>1</v>
      </c>
      <c r="C216" s="34" t="s">
        <v>561</v>
      </c>
      <c r="D216" s="32" t="s">
        <v>220</v>
      </c>
      <c r="E216" s="32" t="s">
        <v>562</v>
      </c>
      <c r="M216" s="35"/>
      <c r="N216" s="35"/>
      <c r="O216" s="34" t="s">
        <v>563</v>
      </c>
      <c r="P216" s="35" t="s">
        <v>564</v>
      </c>
      <c r="Q216" s="115" t="s">
        <v>565</v>
      </c>
      <c r="R216" s="44" t="s">
        <v>566</v>
      </c>
      <c r="S216" s="38" t="s">
        <v>567</v>
      </c>
      <c r="T216" s="19"/>
      <c r="U216" s="32">
        <f t="shared" si="47"/>
        <v>0</v>
      </c>
      <c r="V216" s="32">
        <f t="shared" si="48"/>
        <v>0</v>
      </c>
      <c r="W216" s="32">
        <f t="shared" si="49"/>
        <v>0</v>
      </c>
      <c r="X216" s="32">
        <f t="shared" si="50"/>
        <v>0</v>
      </c>
      <c r="Y216" s="32">
        <f t="shared" si="51"/>
        <v>0</v>
      </c>
      <c r="Z216" s="32">
        <f t="shared" si="52"/>
        <v>0</v>
      </c>
      <c r="AA216" s="32">
        <f t="shared" si="53"/>
        <v>0</v>
      </c>
    </row>
    <row r="217" spans="1:27" s="32" customFormat="1" ht="40.5" hidden="1" customHeight="1" x14ac:dyDescent="0.35">
      <c r="A217" s="7">
        <f t="shared" ref="A217:A224" si="55">+A216+1</f>
        <v>2</v>
      </c>
      <c r="B217" s="7">
        <v>1</v>
      </c>
      <c r="C217" s="34" t="s">
        <v>568</v>
      </c>
      <c r="D217" s="32" t="s">
        <v>145</v>
      </c>
      <c r="E217" s="32" t="s">
        <v>562</v>
      </c>
      <c r="M217" s="35"/>
      <c r="N217" s="35"/>
      <c r="O217" s="34" t="s">
        <v>20</v>
      </c>
      <c r="P217" s="35"/>
      <c r="Q217" s="115"/>
      <c r="R217" s="116" t="s">
        <v>100</v>
      </c>
      <c r="S217" s="38"/>
      <c r="T217" s="19"/>
      <c r="U217" s="32">
        <f t="shared" si="47"/>
        <v>0</v>
      </c>
      <c r="V217" s="32">
        <f t="shared" si="48"/>
        <v>0</v>
      </c>
      <c r="W217" s="32">
        <f t="shared" si="49"/>
        <v>0</v>
      </c>
      <c r="X217" s="32">
        <f t="shared" si="50"/>
        <v>0</v>
      </c>
      <c r="Y217" s="32">
        <f t="shared" si="51"/>
        <v>0</v>
      </c>
      <c r="Z217" s="32">
        <f t="shared" si="52"/>
        <v>0</v>
      </c>
      <c r="AA217" s="32">
        <f t="shared" si="53"/>
        <v>0</v>
      </c>
    </row>
    <row r="218" spans="1:27" s="32" customFormat="1" ht="40.5" hidden="1" customHeight="1" x14ac:dyDescent="0.35">
      <c r="A218" s="7">
        <f t="shared" si="55"/>
        <v>3</v>
      </c>
      <c r="B218" s="7">
        <v>1</v>
      </c>
      <c r="C218" s="34" t="s">
        <v>569</v>
      </c>
      <c r="D218" s="32" t="s">
        <v>570</v>
      </c>
      <c r="E218" s="32" t="s">
        <v>562</v>
      </c>
      <c r="M218" s="35"/>
      <c r="N218" s="35"/>
      <c r="O218" s="7" t="s">
        <v>20</v>
      </c>
      <c r="P218" s="35"/>
      <c r="Q218" s="43"/>
      <c r="R218" s="19"/>
      <c r="S218" s="38" t="s">
        <v>571</v>
      </c>
      <c r="T218" s="19"/>
      <c r="U218" s="32">
        <f t="shared" si="47"/>
        <v>0</v>
      </c>
      <c r="V218" s="32">
        <f t="shared" si="48"/>
        <v>0</v>
      </c>
      <c r="W218" s="32">
        <f t="shared" si="49"/>
        <v>0</v>
      </c>
      <c r="X218" s="32">
        <f t="shared" si="50"/>
        <v>0</v>
      </c>
      <c r="Y218" s="32">
        <f t="shared" si="51"/>
        <v>0</v>
      </c>
      <c r="Z218" s="32">
        <f t="shared" si="52"/>
        <v>0</v>
      </c>
      <c r="AA218" s="32">
        <f t="shared" si="53"/>
        <v>0</v>
      </c>
    </row>
    <row r="219" spans="1:27" s="32" customFormat="1" ht="40.5" hidden="1" customHeight="1" x14ac:dyDescent="0.35">
      <c r="A219" s="7">
        <f t="shared" si="55"/>
        <v>4</v>
      </c>
      <c r="B219" s="7">
        <v>1</v>
      </c>
      <c r="C219" s="34" t="s">
        <v>572</v>
      </c>
      <c r="D219" s="32" t="s">
        <v>573</v>
      </c>
      <c r="E219" s="32" t="s">
        <v>562</v>
      </c>
      <c r="M219" s="35"/>
      <c r="N219" s="35"/>
      <c r="O219" s="7" t="s">
        <v>20</v>
      </c>
      <c r="P219" s="35"/>
      <c r="Q219" s="43"/>
      <c r="R219" s="19"/>
      <c r="S219" s="38" t="s">
        <v>574</v>
      </c>
      <c r="T219" s="19"/>
      <c r="U219" s="32">
        <f t="shared" si="47"/>
        <v>0</v>
      </c>
      <c r="V219" s="32">
        <f t="shared" si="48"/>
        <v>0</v>
      </c>
      <c r="W219" s="32">
        <f t="shared" si="49"/>
        <v>0</v>
      </c>
      <c r="X219" s="32">
        <f t="shared" si="50"/>
        <v>0</v>
      </c>
      <c r="Y219" s="32">
        <f t="shared" si="51"/>
        <v>0</v>
      </c>
      <c r="Z219" s="32">
        <f t="shared" si="52"/>
        <v>0</v>
      </c>
      <c r="AA219" s="32">
        <f t="shared" si="53"/>
        <v>0</v>
      </c>
    </row>
    <row r="220" spans="1:27" s="32" customFormat="1" ht="40.5" hidden="1" customHeight="1" x14ac:dyDescent="0.35">
      <c r="A220" s="7">
        <f t="shared" si="55"/>
        <v>5</v>
      </c>
      <c r="B220" s="7">
        <v>1</v>
      </c>
      <c r="C220" s="34" t="s">
        <v>575</v>
      </c>
      <c r="D220" s="32" t="s">
        <v>576</v>
      </c>
      <c r="E220" s="32" t="s">
        <v>577</v>
      </c>
      <c r="M220" s="35"/>
      <c r="N220" s="35"/>
      <c r="O220" s="7" t="s">
        <v>19</v>
      </c>
      <c r="P220" s="64" t="s">
        <v>578</v>
      </c>
      <c r="Q220" s="43" t="s">
        <v>579</v>
      </c>
      <c r="R220" s="44" t="s">
        <v>580</v>
      </c>
      <c r="S220" s="38" t="s">
        <v>196</v>
      </c>
      <c r="T220" s="19"/>
      <c r="U220" s="32">
        <f t="shared" si="47"/>
        <v>0</v>
      </c>
      <c r="V220" s="32">
        <f t="shared" si="48"/>
        <v>0</v>
      </c>
      <c r="W220" s="32">
        <f t="shared" si="49"/>
        <v>0</v>
      </c>
      <c r="X220" s="32">
        <f t="shared" si="50"/>
        <v>0</v>
      </c>
      <c r="Y220" s="32">
        <f t="shared" si="51"/>
        <v>0</v>
      </c>
      <c r="Z220" s="32">
        <f t="shared" si="52"/>
        <v>0</v>
      </c>
      <c r="AA220" s="32">
        <f t="shared" si="53"/>
        <v>0</v>
      </c>
    </row>
    <row r="221" spans="1:27" s="32" customFormat="1" ht="40.5" hidden="1" customHeight="1" x14ac:dyDescent="0.35">
      <c r="A221" s="7">
        <f t="shared" si="55"/>
        <v>6</v>
      </c>
      <c r="B221" s="7">
        <v>0</v>
      </c>
      <c r="C221" s="34" t="s">
        <v>581</v>
      </c>
      <c r="D221" s="32" t="s">
        <v>318</v>
      </c>
      <c r="E221" s="32" t="s">
        <v>582</v>
      </c>
      <c r="M221" s="35"/>
      <c r="N221" s="35"/>
      <c r="O221" s="7" t="s">
        <v>18</v>
      </c>
      <c r="P221" s="35" t="s">
        <v>583</v>
      </c>
      <c r="Q221" s="43"/>
      <c r="R221" s="44" t="s">
        <v>584</v>
      </c>
      <c r="S221" s="38" t="s">
        <v>46</v>
      </c>
      <c r="T221" s="19"/>
      <c r="U221" s="32">
        <f t="shared" si="47"/>
        <v>0</v>
      </c>
      <c r="V221" s="32">
        <f t="shared" si="48"/>
        <v>0</v>
      </c>
      <c r="W221" s="32">
        <f t="shared" si="49"/>
        <v>0</v>
      </c>
      <c r="X221" s="32">
        <f t="shared" si="50"/>
        <v>0</v>
      </c>
      <c r="Y221" s="32">
        <f t="shared" si="51"/>
        <v>0</v>
      </c>
      <c r="Z221" s="32">
        <f t="shared" si="52"/>
        <v>0</v>
      </c>
      <c r="AA221" s="32">
        <f t="shared" si="53"/>
        <v>0</v>
      </c>
    </row>
    <row r="222" spans="1:27" s="39" customFormat="1" ht="40.5" hidden="1" customHeight="1" x14ac:dyDescent="0.35">
      <c r="A222" s="7">
        <f t="shared" si="55"/>
        <v>7</v>
      </c>
      <c r="B222" s="7">
        <v>0</v>
      </c>
      <c r="C222" s="34" t="s">
        <v>585</v>
      </c>
      <c r="D222" s="32" t="s">
        <v>138</v>
      </c>
      <c r="E222" s="32" t="s">
        <v>582</v>
      </c>
      <c r="F222" s="32"/>
      <c r="G222" s="32"/>
      <c r="H222" s="32"/>
      <c r="I222" s="32"/>
      <c r="J222" s="32"/>
      <c r="K222" s="32"/>
      <c r="L222" s="32"/>
      <c r="M222" s="35"/>
      <c r="N222" s="35"/>
      <c r="O222" s="7" t="s">
        <v>18</v>
      </c>
      <c r="P222" s="35" t="s">
        <v>583</v>
      </c>
      <c r="Q222" s="43"/>
      <c r="R222" s="44" t="s">
        <v>586</v>
      </c>
      <c r="S222" s="38" t="s">
        <v>46</v>
      </c>
      <c r="T222" s="19"/>
      <c r="U222" s="32">
        <f t="shared" si="47"/>
        <v>0</v>
      </c>
      <c r="V222" s="32">
        <f t="shared" si="48"/>
        <v>0</v>
      </c>
      <c r="W222" s="32">
        <f t="shared" si="49"/>
        <v>0</v>
      </c>
      <c r="X222" s="32">
        <f t="shared" si="50"/>
        <v>0</v>
      </c>
      <c r="Y222" s="32">
        <f t="shared" si="51"/>
        <v>0</v>
      </c>
      <c r="Z222" s="32">
        <f t="shared" si="52"/>
        <v>0</v>
      </c>
      <c r="AA222" s="32">
        <f t="shared" si="53"/>
        <v>0</v>
      </c>
    </row>
    <row r="223" spans="1:27" s="39" customFormat="1" ht="40.5" hidden="1" customHeight="1" x14ac:dyDescent="0.35">
      <c r="A223" s="42">
        <f t="shared" si="55"/>
        <v>8</v>
      </c>
      <c r="B223" s="42">
        <v>1</v>
      </c>
      <c r="C223" s="52" t="s">
        <v>587</v>
      </c>
      <c r="D223" s="40" t="s">
        <v>588</v>
      </c>
      <c r="E223" s="40" t="s">
        <v>589</v>
      </c>
      <c r="F223" s="40"/>
      <c r="G223" s="40"/>
      <c r="H223" s="40"/>
      <c r="I223" s="40"/>
      <c r="J223" s="40"/>
      <c r="K223" s="40"/>
      <c r="L223" s="40"/>
      <c r="M223" s="41"/>
      <c r="N223" s="41"/>
      <c r="O223" s="42" t="s">
        <v>20</v>
      </c>
      <c r="P223" s="41" t="s">
        <v>590</v>
      </c>
      <c r="Q223" s="87"/>
      <c r="R223" s="117"/>
      <c r="S223" s="55" t="s">
        <v>591</v>
      </c>
      <c r="T223" s="31"/>
      <c r="U223" s="32">
        <f t="shared" si="47"/>
        <v>0</v>
      </c>
      <c r="V223" s="32">
        <f t="shared" si="48"/>
        <v>0</v>
      </c>
      <c r="W223" s="32">
        <f t="shared" si="49"/>
        <v>0</v>
      </c>
      <c r="X223" s="32">
        <f t="shared" si="50"/>
        <v>0</v>
      </c>
      <c r="Y223" s="32">
        <f t="shared" si="51"/>
        <v>0</v>
      </c>
      <c r="Z223" s="32">
        <f t="shared" si="52"/>
        <v>0</v>
      </c>
      <c r="AA223" s="32">
        <f t="shared" si="53"/>
        <v>0</v>
      </c>
    </row>
    <row r="224" spans="1:27" s="39" customFormat="1" ht="40.5" hidden="1" customHeight="1" x14ac:dyDescent="0.35">
      <c r="A224" s="7">
        <f t="shared" si="55"/>
        <v>9</v>
      </c>
      <c r="B224" s="7">
        <v>1</v>
      </c>
      <c r="C224" s="34" t="s">
        <v>592</v>
      </c>
      <c r="D224" s="32" t="s">
        <v>593</v>
      </c>
      <c r="E224" s="32" t="s">
        <v>594</v>
      </c>
      <c r="F224" s="32"/>
      <c r="G224" s="32"/>
      <c r="H224" s="32"/>
      <c r="I224" s="32"/>
      <c r="J224" s="32"/>
      <c r="K224" s="32"/>
      <c r="L224" s="32"/>
      <c r="M224" s="35"/>
      <c r="N224" s="35"/>
      <c r="O224" s="7" t="s">
        <v>16</v>
      </c>
      <c r="P224" s="35" t="s">
        <v>595</v>
      </c>
      <c r="Q224" s="43"/>
      <c r="R224" s="44" t="s">
        <v>596</v>
      </c>
      <c r="S224" s="38"/>
      <c r="T224" s="19"/>
      <c r="U224" s="32">
        <f t="shared" si="47"/>
        <v>0</v>
      </c>
      <c r="V224" s="32">
        <f t="shared" si="48"/>
        <v>0</v>
      </c>
      <c r="W224" s="32">
        <f t="shared" si="49"/>
        <v>0</v>
      </c>
      <c r="X224" s="32">
        <f t="shared" si="50"/>
        <v>0</v>
      </c>
      <c r="Y224" s="32">
        <f t="shared" si="51"/>
        <v>0</v>
      </c>
      <c r="Z224" s="32">
        <f t="shared" si="52"/>
        <v>0</v>
      </c>
      <c r="AA224" s="32">
        <f t="shared" si="53"/>
        <v>0</v>
      </c>
    </row>
    <row r="225" spans="1:27" s="39" customFormat="1" ht="40.5" hidden="1" customHeight="1" x14ac:dyDescent="0.35">
      <c r="A225" s="7"/>
      <c r="B225" s="7"/>
      <c r="C225" s="7"/>
      <c r="D225" s="32" t="s">
        <v>597</v>
      </c>
      <c r="E225" s="32" t="s">
        <v>598</v>
      </c>
      <c r="F225" s="32"/>
      <c r="G225" s="32"/>
      <c r="H225" s="32"/>
      <c r="I225" s="32"/>
      <c r="J225" s="32"/>
      <c r="K225" s="32"/>
      <c r="L225" s="32"/>
      <c r="M225" s="35"/>
      <c r="N225" s="35"/>
      <c r="O225" s="7" t="s">
        <v>16</v>
      </c>
      <c r="P225" s="43" t="s">
        <v>599</v>
      </c>
      <c r="Q225" s="32"/>
      <c r="R225" s="19"/>
      <c r="S225" s="46" t="s">
        <v>214</v>
      </c>
      <c r="T225" s="32"/>
      <c r="U225" s="32">
        <f t="shared" si="47"/>
        <v>0</v>
      </c>
      <c r="V225" s="32">
        <f t="shared" si="48"/>
        <v>0</v>
      </c>
      <c r="W225" s="32">
        <f t="shared" si="49"/>
        <v>0</v>
      </c>
      <c r="X225" s="32">
        <f t="shared" si="50"/>
        <v>0</v>
      </c>
      <c r="Y225" s="32">
        <f t="shared" si="51"/>
        <v>0</v>
      </c>
      <c r="Z225" s="32">
        <f t="shared" si="52"/>
        <v>0</v>
      </c>
      <c r="AA225" s="32">
        <f t="shared" si="53"/>
        <v>0</v>
      </c>
    </row>
    <row r="226" spans="1:27" s="39" customFormat="1" ht="42" hidden="1" customHeight="1" x14ac:dyDescent="0.35">
      <c r="A226" s="84"/>
      <c r="B226" s="84"/>
      <c r="C226" s="118"/>
      <c r="D226" s="32" t="s">
        <v>597</v>
      </c>
      <c r="E226" s="32" t="s">
        <v>600</v>
      </c>
      <c r="F226" s="32"/>
      <c r="G226" s="32"/>
      <c r="H226" s="32"/>
      <c r="I226" s="32"/>
      <c r="J226" s="32"/>
      <c r="K226" s="32"/>
      <c r="L226" s="32"/>
      <c r="M226" s="35"/>
      <c r="N226" s="35"/>
      <c r="O226" s="7" t="s">
        <v>16</v>
      </c>
      <c r="P226" s="35" t="s">
        <v>599</v>
      </c>
      <c r="Q226" s="43"/>
      <c r="R226" s="44"/>
      <c r="S226" s="19"/>
      <c r="T226" s="65"/>
      <c r="U226" s="32">
        <f t="shared" si="47"/>
        <v>0</v>
      </c>
      <c r="V226" s="32">
        <f t="shared" si="48"/>
        <v>0</v>
      </c>
      <c r="W226" s="32">
        <f t="shared" si="49"/>
        <v>0</v>
      </c>
      <c r="X226" s="32">
        <f t="shared" si="50"/>
        <v>0</v>
      </c>
      <c r="Y226" s="32">
        <f t="shared" si="51"/>
        <v>0</v>
      </c>
      <c r="Z226" s="32">
        <f t="shared" si="52"/>
        <v>0</v>
      </c>
      <c r="AA226" s="32">
        <f t="shared" si="53"/>
        <v>0</v>
      </c>
    </row>
    <row r="227" spans="1:27" s="39" customFormat="1" ht="42" hidden="1" customHeight="1" x14ac:dyDescent="0.35">
      <c r="A227" s="84">
        <f>+A225+1</f>
        <v>1</v>
      </c>
      <c r="B227" s="84">
        <v>1</v>
      </c>
      <c r="C227" s="118" t="s">
        <v>601</v>
      </c>
      <c r="D227" s="32" t="s">
        <v>602</v>
      </c>
      <c r="E227" s="32" t="s">
        <v>603</v>
      </c>
      <c r="F227" s="32"/>
      <c r="G227" s="32"/>
      <c r="H227" s="32"/>
      <c r="I227" s="32"/>
      <c r="J227" s="32"/>
      <c r="K227" s="32"/>
      <c r="L227" s="32"/>
      <c r="M227" s="35" t="s">
        <v>604</v>
      </c>
      <c r="N227" s="35"/>
      <c r="O227" s="7" t="s">
        <v>20</v>
      </c>
      <c r="P227" s="35" t="s">
        <v>605</v>
      </c>
      <c r="Q227" s="43" t="s">
        <v>606</v>
      </c>
      <c r="R227" s="44" t="s">
        <v>607</v>
      </c>
      <c r="S227" s="19" t="s">
        <v>608</v>
      </c>
      <c r="T227" s="65"/>
      <c r="U227" s="32">
        <f t="shared" ref="U227:U233" si="56">+IF(AND(M227=1,O227="SROL"),1,0)</f>
        <v>0</v>
      </c>
      <c r="V227" s="32">
        <f t="shared" ref="V227:V233" si="57">+IF(AND(M227=1,O227="Holy Cross"),1,0)</f>
        <v>0</v>
      </c>
      <c r="W227" s="32">
        <f t="shared" ref="W227:W233" si="58">+IF(AND(M227=1,O227="St Paschal's"),1,0)</f>
        <v>0</v>
      </c>
      <c r="X227" s="32">
        <f t="shared" ref="X227:X233" si="59">+IF(AND(M227=1,P227="St Peter Claver"),1,0)</f>
        <v>0</v>
      </c>
      <c r="Y227" s="32">
        <f t="shared" ref="Y227:Y233" si="60">+IF(AND(M227=1,O227="St Jude"),1,0)</f>
        <v>0</v>
      </c>
      <c r="Z227" s="32">
        <f t="shared" ref="Z227:Z233" si="61">+IF(AND(M227=1,O227="Santa Clara"),1,0)</f>
        <v>0</v>
      </c>
      <c r="AA227" s="32">
        <f t="shared" ref="AA227:AA233" si="62">+IF(AND(U227=0,V227=0,W227=0,Y227=0,Z227=0,M227=1),1,0)</f>
        <v>0</v>
      </c>
    </row>
    <row r="228" spans="1:27" s="39" customFormat="1" ht="42" hidden="1" customHeight="1" x14ac:dyDescent="0.45">
      <c r="A228" s="84" t="e">
        <f>+#REF!+1</f>
        <v>#REF!</v>
      </c>
      <c r="B228" s="84">
        <v>1</v>
      </c>
      <c r="C228" s="118" t="s">
        <v>610</v>
      </c>
      <c r="D228" s="32" t="s">
        <v>611</v>
      </c>
      <c r="E228" s="32" t="s">
        <v>609</v>
      </c>
      <c r="F228" s="32"/>
      <c r="G228" s="32"/>
      <c r="H228" s="32"/>
      <c r="I228" s="32">
        <v>0</v>
      </c>
      <c r="J228" s="32">
        <v>0</v>
      </c>
      <c r="K228" s="32"/>
      <c r="L228" s="32"/>
      <c r="M228" s="35">
        <v>1</v>
      </c>
      <c r="N228" s="35"/>
      <c r="O228" s="7" t="s">
        <v>16</v>
      </c>
      <c r="P228" s="35" t="s">
        <v>612</v>
      </c>
      <c r="Q228" s="43"/>
      <c r="R228" s="119" t="s">
        <v>613</v>
      </c>
      <c r="S228" s="19"/>
      <c r="T228" s="65"/>
      <c r="U228" s="32">
        <f t="shared" si="56"/>
        <v>1</v>
      </c>
      <c r="V228" s="32">
        <f t="shared" si="57"/>
        <v>0</v>
      </c>
      <c r="W228" s="32">
        <f t="shared" si="58"/>
        <v>0</v>
      </c>
      <c r="X228" s="32">
        <f t="shared" si="59"/>
        <v>0</v>
      </c>
      <c r="Y228" s="32">
        <f t="shared" si="60"/>
        <v>0</v>
      </c>
      <c r="Z228" s="32">
        <f t="shared" si="61"/>
        <v>0</v>
      </c>
      <c r="AA228" s="32">
        <f t="shared" si="62"/>
        <v>0</v>
      </c>
    </row>
    <row r="229" spans="1:27" s="39" customFormat="1" ht="42" hidden="1" customHeight="1" x14ac:dyDescent="0.55000000000000004">
      <c r="A229" s="84" t="e">
        <f>+A228+1</f>
        <v>#REF!</v>
      </c>
      <c r="B229" s="84">
        <v>1</v>
      </c>
      <c r="C229" s="118" t="s">
        <v>614</v>
      </c>
      <c r="D229" s="32" t="s">
        <v>615</v>
      </c>
      <c r="E229" s="32" t="s">
        <v>609</v>
      </c>
      <c r="F229" s="32"/>
      <c r="G229" s="32"/>
      <c r="H229" s="32"/>
      <c r="I229" s="47">
        <v>1</v>
      </c>
      <c r="J229" s="47">
        <v>1</v>
      </c>
      <c r="K229" s="32"/>
      <c r="L229" s="32"/>
      <c r="M229" s="35">
        <v>1</v>
      </c>
      <c r="N229" s="35"/>
      <c r="O229" s="7" t="s">
        <v>16</v>
      </c>
      <c r="P229" s="93" t="s">
        <v>225</v>
      </c>
      <c r="Q229" s="43"/>
      <c r="R229" s="120" t="s">
        <v>225</v>
      </c>
      <c r="S229" s="19"/>
      <c r="T229" s="65"/>
      <c r="U229" s="32">
        <f t="shared" si="56"/>
        <v>1</v>
      </c>
      <c r="V229" s="32">
        <f t="shared" si="57"/>
        <v>0</v>
      </c>
      <c r="W229" s="32">
        <f t="shared" si="58"/>
        <v>0</v>
      </c>
      <c r="X229" s="32">
        <f t="shared" si="59"/>
        <v>0</v>
      </c>
      <c r="Y229" s="32">
        <f t="shared" si="60"/>
        <v>0</v>
      </c>
      <c r="Z229" s="32">
        <f t="shared" si="61"/>
        <v>0</v>
      </c>
      <c r="AA229" s="32">
        <f t="shared" si="62"/>
        <v>0</v>
      </c>
    </row>
    <row r="230" spans="1:27" s="39" customFormat="1" ht="42" hidden="1" customHeight="1" x14ac:dyDescent="0.55000000000000004">
      <c r="A230" s="84" t="e">
        <f>+A229+1</f>
        <v>#REF!</v>
      </c>
      <c r="B230" s="84">
        <v>1</v>
      </c>
      <c r="C230" s="118" t="s">
        <v>616</v>
      </c>
      <c r="D230" s="32" t="s">
        <v>617</v>
      </c>
      <c r="E230" s="32" t="s">
        <v>609</v>
      </c>
      <c r="F230" s="32"/>
      <c r="G230" s="32"/>
      <c r="H230" s="32"/>
      <c r="I230" s="47">
        <v>1</v>
      </c>
      <c r="J230" s="47">
        <v>1</v>
      </c>
      <c r="K230" s="32"/>
      <c r="L230" s="32"/>
      <c r="M230" s="35">
        <v>1</v>
      </c>
      <c r="N230" s="35"/>
      <c r="O230" s="7" t="s">
        <v>16</v>
      </c>
      <c r="P230" s="93" t="s">
        <v>225</v>
      </c>
      <c r="Q230" s="43"/>
      <c r="R230" s="120" t="s">
        <v>225</v>
      </c>
      <c r="S230" s="19"/>
      <c r="T230" s="65"/>
      <c r="U230" s="32">
        <f t="shared" si="56"/>
        <v>1</v>
      </c>
      <c r="V230" s="32">
        <f t="shared" si="57"/>
        <v>0</v>
      </c>
      <c r="W230" s="32">
        <f t="shared" si="58"/>
        <v>0</v>
      </c>
      <c r="X230" s="32">
        <f t="shared" si="59"/>
        <v>0</v>
      </c>
      <c r="Y230" s="32">
        <f t="shared" si="60"/>
        <v>0</v>
      </c>
      <c r="Z230" s="32">
        <f t="shared" si="61"/>
        <v>0</v>
      </c>
      <c r="AA230" s="32">
        <f t="shared" si="62"/>
        <v>0</v>
      </c>
    </row>
    <row r="231" spans="1:27" s="39" customFormat="1" ht="42" hidden="1" customHeight="1" x14ac:dyDescent="0.35">
      <c r="A231" s="84"/>
      <c r="B231" s="84"/>
      <c r="C231" s="121"/>
      <c r="D231" s="32" t="s">
        <v>618</v>
      </c>
      <c r="E231" s="32" t="s">
        <v>619</v>
      </c>
      <c r="F231" s="32"/>
      <c r="G231" s="32"/>
      <c r="H231" s="32"/>
      <c r="I231" s="32"/>
      <c r="J231" s="32"/>
      <c r="K231" s="32"/>
      <c r="L231" s="32"/>
      <c r="M231" s="35"/>
      <c r="N231" s="35"/>
      <c r="O231" s="35" t="s">
        <v>16</v>
      </c>
      <c r="P231" s="93" t="s">
        <v>620</v>
      </c>
      <c r="Q231" s="43"/>
      <c r="R231" s="122" t="s">
        <v>621</v>
      </c>
      <c r="S231" s="19" t="s">
        <v>622</v>
      </c>
      <c r="T231" s="65"/>
      <c r="U231" s="39">
        <f t="shared" si="56"/>
        <v>0</v>
      </c>
      <c r="V231" s="39">
        <f t="shared" si="57"/>
        <v>0</v>
      </c>
      <c r="W231" s="39">
        <f t="shared" si="58"/>
        <v>0</v>
      </c>
      <c r="X231" s="39">
        <f t="shared" si="59"/>
        <v>0</v>
      </c>
      <c r="Y231" s="39">
        <f t="shared" si="60"/>
        <v>0</v>
      </c>
      <c r="Z231" s="39">
        <f t="shared" si="61"/>
        <v>0</v>
      </c>
      <c r="AA231" s="39">
        <f t="shared" si="62"/>
        <v>0</v>
      </c>
    </row>
    <row r="232" spans="1:27" s="39" customFormat="1" ht="42" hidden="1" customHeight="1" x14ac:dyDescent="0.35">
      <c r="A232" s="84"/>
      <c r="B232" s="84"/>
      <c r="C232" s="121"/>
      <c r="D232" s="32" t="s">
        <v>623</v>
      </c>
      <c r="E232" s="32" t="s">
        <v>619</v>
      </c>
      <c r="F232" s="32"/>
      <c r="G232" s="32"/>
      <c r="H232" s="32"/>
      <c r="I232" s="32"/>
      <c r="J232" s="32"/>
      <c r="K232" s="32"/>
      <c r="L232" s="32"/>
      <c r="M232" s="35"/>
      <c r="N232" s="35"/>
      <c r="O232" s="35" t="s">
        <v>16</v>
      </c>
      <c r="P232" s="93"/>
      <c r="Q232" s="43"/>
      <c r="R232" s="115"/>
      <c r="S232" s="19"/>
      <c r="T232" s="65"/>
      <c r="U232" s="39">
        <f t="shared" si="56"/>
        <v>0</v>
      </c>
      <c r="V232" s="39">
        <f t="shared" si="57"/>
        <v>0</v>
      </c>
      <c r="W232" s="39">
        <f t="shared" si="58"/>
        <v>0</v>
      </c>
      <c r="X232" s="39">
        <f t="shared" si="59"/>
        <v>0</v>
      </c>
      <c r="Y232" s="39">
        <f t="shared" si="60"/>
        <v>0</v>
      </c>
      <c r="Z232" s="39">
        <f t="shared" si="61"/>
        <v>0</v>
      </c>
      <c r="AA232" s="39">
        <f t="shared" si="62"/>
        <v>0</v>
      </c>
    </row>
    <row r="233" spans="1:27" s="39" customFormat="1" ht="42" hidden="1" customHeight="1" x14ac:dyDescent="0.35">
      <c r="A233" s="84" t="e">
        <f>+A230+1</f>
        <v>#REF!</v>
      </c>
      <c r="B233" s="84">
        <v>1</v>
      </c>
      <c r="C233" s="118" t="s">
        <v>624</v>
      </c>
      <c r="D233" s="32" t="s">
        <v>337</v>
      </c>
      <c r="E233" s="32" t="s">
        <v>625</v>
      </c>
      <c r="F233" s="32"/>
      <c r="G233" s="32"/>
      <c r="H233" s="32"/>
      <c r="I233" s="32"/>
      <c r="J233" s="32"/>
      <c r="K233" s="32"/>
      <c r="L233" s="32"/>
      <c r="M233" s="35"/>
      <c r="N233" s="35"/>
      <c r="O233" s="7" t="s">
        <v>16</v>
      </c>
      <c r="P233" s="35" t="s">
        <v>626</v>
      </c>
      <c r="Q233" s="43"/>
      <c r="R233" s="44" t="s">
        <v>627</v>
      </c>
      <c r="S233" s="19"/>
      <c r="T233" s="65"/>
      <c r="U233" s="39">
        <f t="shared" si="56"/>
        <v>0</v>
      </c>
      <c r="V233" s="39">
        <f t="shared" si="57"/>
        <v>0</v>
      </c>
      <c r="W233" s="39">
        <f t="shared" si="58"/>
        <v>0</v>
      </c>
      <c r="X233" s="39">
        <f t="shared" si="59"/>
        <v>0</v>
      </c>
      <c r="Y233" s="39">
        <f t="shared" si="60"/>
        <v>0</v>
      </c>
      <c r="Z233" s="39">
        <f t="shared" si="61"/>
        <v>0</v>
      </c>
      <c r="AA233" s="39">
        <f t="shared" si="62"/>
        <v>0</v>
      </c>
    </row>
    <row r="234" spans="1:27" s="39" customFormat="1" ht="42" hidden="1" customHeight="1" x14ac:dyDescent="0.35">
      <c r="A234" s="84"/>
      <c r="B234" s="84"/>
      <c r="C234" s="84"/>
      <c r="D234" s="32" t="s">
        <v>630</v>
      </c>
      <c r="E234" s="32"/>
      <c r="F234" s="32"/>
      <c r="G234" s="32"/>
      <c r="H234" s="32"/>
      <c r="I234" s="32"/>
      <c r="J234" s="32"/>
      <c r="K234" s="32"/>
      <c r="L234" s="32"/>
      <c r="M234" s="35"/>
      <c r="N234" s="35"/>
      <c r="O234" s="7"/>
      <c r="P234" s="43"/>
      <c r="Q234" s="43"/>
      <c r="R234" s="44"/>
      <c r="S234" s="123"/>
      <c r="T234" s="65"/>
      <c r="U234" s="32"/>
      <c r="V234" s="32"/>
      <c r="W234" s="32"/>
      <c r="X234" s="32"/>
      <c r="Y234" s="32"/>
      <c r="Z234" s="32"/>
      <c r="AA234" s="32"/>
    </row>
    <row r="235" spans="1:27" s="39" customFormat="1" ht="42" hidden="1" customHeight="1" x14ac:dyDescent="0.5">
      <c r="A235" s="83"/>
      <c r="B235" s="83"/>
      <c r="C235" s="83"/>
      <c r="D235" s="32" t="s">
        <v>631</v>
      </c>
      <c r="E235" s="32" t="s">
        <v>43</v>
      </c>
      <c r="F235" s="32"/>
      <c r="G235" s="32"/>
      <c r="H235" s="32"/>
      <c r="I235" s="125">
        <v>1</v>
      </c>
      <c r="J235" s="125">
        <v>0</v>
      </c>
      <c r="K235" s="1"/>
      <c r="L235" s="1"/>
      <c r="M235" s="35" t="s">
        <v>632</v>
      </c>
      <c r="N235" s="35"/>
      <c r="O235" s="124"/>
      <c r="P235" s="35"/>
      <c r="Q235" s="43"/>
      <c r="R235" s="19"/>
      <c r="S235" s="19" t="s">
        <v>633</v>
      </c>
      <c r="T235" s="65"/>
      <c r="V235" s="65"/>
    </row>
    <row r="236" spans="1:27" s="39" customFormat="1" ht="42" hidden="1" customHeight="1" x14ac:dyDescent="0.35">
      <c r="A236" s="83"/>
      <c r="B236" s="83"/>
      <c r="C236" s="83"/>
      <c r="D236" s="32"/>
      <c r="E236" s="32"/>
      <c r="F236" s="32"/>
      <c r="G236" s="32"/>
      <c r="H236" s="32"/>
      <c r="I236" s="1"/>
      <c r="J236" s="1"/>
      <c r="K236" s="1"/>
      <c r="L236" s="1"/>
      <c r="M236" s="35" t="s">
        <v>634</v>
      </c>
      <c r="N236" s="35"/>
      <c r="O236" s="124"/>
      <c r="P236" s="35"/>
      <c r="Q236" s="43"/>
      <c r="R236" s="19"/>
      <c r="S236" s="19"/>
      <c r="T236" s="65"/>
      <c r="V236" s="65"/>
    </row>
    <row r="237" spans="1:27" s="39" customFormat="1" ht="42" hidden="1" customHeight="1" x14ac:dyDescent="0.35">
      <c r="A237" s="83"/>
      <c r="B237" s="83"/>
      <c r="C237" s="83"/>
      <c r="D237" s="32"/>
      <c r="E237" s="32"/>
      <c r="F237" s="32"/>
      <c r="G237" s="32"/>
      <c r="H237" s="32"/>
      <c r="I237" s="1"/>
      <c r="J237" s="1"/>
      <c r="K237" s="1"/>
      <c r="L237" s="1"/>
      <c r="M237" s="35" t="s">
        <v>635</v>
      </c>
      <c r="N237" s="35"/>
      <c r="O237" s="124"/>
      <c r="P237" s="35"/>
      <c r="Q237" s="43"/>
      <c r="R237" s="19"/>
      <c r="S237" s="19"/>
      <c r="T237" s="65"/>
      <c r="V237" s="65"/>
    </row>
    <row r="238" spans="1:27" s="39" customFormat="1" ht="42" hidden="1" customHeight="1" x14ac:dyDescent="0.35">
      <c r="A238" s="84"/>
      <c r="B238" s="84"/>
      <c r="C238" s="84"/>
      <c r="D238" s="32"/>
      <c r="E238" s="32"/>
      <c r="F238" s="32"/>
      <c r="G238" s="32"/>
      <c r="H238" s="32"/>
      <c r="I238" s="32"/>
      <c r="J238" s="32"/>
      <c r="K238" s="32"/>
      <c r="L238" s="32"/>
      <c r="M238" s="35" t="s">
        <v>636</v>
      </c>
      <c r="N238" s="35"/>
      <c r="O238" s="7"/>
      <c r="P238" s="43"/>
      <c r="Q238" s="43"/>
      <c r="R238" s="19"/>
      <c r="S238" s="123"/>
      <c r="U238" s="32"/>
      <c r="V238" s="32"/>
      <c r="W238" s="32"/>
      <c r="X238" s="32"/>
      <c r="Y238" s="32"/>
      <c r="Z238" s="32"/>
      <c r="AA238" s="32"/>
    </row>
    <row r="239" spans="1:27" s="39" customFormat="1" ht="42" hidden="1" customHeight="1" x14ac:dyDescent="0.35">
      <c r="A239" s="7"/>
      <c r="B239" s="7"/>
      <c r="C239" s="126"/>
      <c r="D239" s="32"/>
      <c r="E239" s="32"/>
      <c r="F239" s="32"/>
      <c r="G239" s="32"/>
      <c r="H239" s="32"/>
      <c r="I239" s="32"/>
      <c r="J239" s="32"/>
      <c r="K239" s="32"/>
      <c r="L239" s="32"/>
      <c r="M239" s="35"/>
      <c r="N239" s="35"/>
      <c r="O239" s="7"/>
      <c r="P239" s="35"/>
      <c r="Q239" s="43"/>
      <c r="R239" s="19"/>
      <c r="S239" s="19"/>
      <c r="T239" s="37"/>
      <c r="U239" s="32"/>
      <c r="V239" s="32"/>
      <c r="W239" s="32"/>
      <c r="X239" s="32"/>
      <c r="Y239" s="32"/>
      <c r="Z239" s="32"/>
      <c r="AA239" s="32"/>
    </row>
    <row r="240" spans="1:27" s="63" customFormat="1" ht="63" hidden="1" customHeight="1" x14ac:dyDescent="0.35">
      <c r="A240" s="127"/>
      <c r="B240" s="128">
        <f>SUM(B59:B239)</f>
        <v>59</v>
      </c>
      <c r="C240" s="127"/>
      <c r="D240" s="57"/>
      <c r="E240" s="57"/>
      <c r="F240" s="57"/>
      <c r="G240" s="57"/>
      <c r="H240" s="57"/>
      <c r="I240" s="129">
        <f>SUM(I59:I238)</f>
        <v>20</v>
      </c>
      <c r="J240" s="129">
        <f>SUM(J59:J238)</f>
        <v>19</v>
      </c>
      <c r="K240" s="57"/>
      <c r="L240" s="57"/>
      <c r="M240" s="129">
        <f>SUM(M59:M238)</f>
        <v>24</v>
      </c>
      <c r="N240" s="129">
        <f>SUM(N59:N238)</f>
        <v>0</v>
      </c>
      <c r="O240" s="130"/>
      <c r="P240" s="58"/>
      <c r="Q240" s="131"/>
      <c r="R240" s="19"/>
      <c r="S240" s="132"/>
      <c r="T240" s="133" t="s">
        <v>40</v>
      </c>
      <c r="U240" s="134" t="e">
        <f>SUM(U59:U239)</f>
        <v>#REF!</v>
      </c>
      <c r="V240" s="134" t="e">
        <f t="shared" ref="V240:AA240" si="63">SUM(V59:V239)</f>
        <v>#REF!</v>
      </c>
      <c r="W240" s="134" t="e">
        <f t="shared" si="63"/>
        <v>#REF!</v>
      </c>
      <c r="X240" s="134" t="e">
        <f t="shared" si="63"/>
        <v>#REF!</v>
      </c>
      <c r="Y240" s="134" t="e">
        <f t="shared" si="63"/>
        <v>#REF!</v>
      </c>
      <c r="Z240" s="134" t="e">
        <f t="shared" si="63"/>
        <v>#REF!</v>
      </c>
      <c r="AA240" s="134" t="e">
        <f t="shared" si="63"/>
        <v>#REF!</v>
      </c>
    </row>
    <row r="241" spans="1:27" ht="23.25" hidden="1" x14ac:dyDescent="0.35">
      <c r="C241" s="83"/>
      <c r="D241" s="135"/>
      <c r="G241"/>
      <c r="R241" s="65"/>
      <c r="U241" s="137" t="e">
        <f>+SUM(U240:AA240)</f>
        <v>#REF!</v>
      </c>
    </row>
    <row r="242" spans="1:27" s="39" customFormat="1" ht="33.75" hidden="1" x14ac:dyDescent="0.5">
      <c r="A242" s="84"/>
      <c r="B242" s="84"/>
      <c r="C242" s="84"/>
      <c r="D242" s="138" t="s">
        <v>637</v>
      </c>
      <c r="M242" s="64"/>
      <c r="N242" s="64"/>
      <c r="O242" s="84"/>
      <c r="P242" s="139"/>
      <c r="Q242" s="85"/>
      <c r="R242" s="140"/>
      <c r="S242" s="141"/>
      <c r="T242" s="65"/>
      <c r="V242" s="65"/>
    </row>
    <row r="243" spans="1:27" s="65" customFormat="1" ht="36.75" hidden="1" customHeight="1" x14ac:dyDescent="0.35">
      <c r="A243" s="83"/>
      <c r="B243" s="83"/>
      <c r="C243" s="83"/>
      <c r="D243" s="39" t="s">
        <v>82</v>
      </c>
      <c r="E243" s="39" t="s">
        <v>638</v>
      </c>
      <c r="F243" s="39"/>
      <c r="G243" s="39"/>
      <c r="H243" s="39"/>
      <c r="I243"/>
      <c r="J243"/>
      <c r="K243"/>
      <c r="L243"/>
      <c r="M243" s="136"/>
      <c r="N243" s="136"/>
      <c r="O243" s="83"/>
      <c r="P243" s="64" t="s">
        <v>639</v>
      </c>
      <c r="Q243" s="85"/>
      <c r="R243" s="142" t="s">
        <v>640</v>
      </c>
      <c r="S243" s="65" t="s">
        <v>641</v>
      </c>
      <c r="U243"/>
      <c r="V243" s="86"/>
      <c r="W243"/>
      <c r="X243"/>
      <c r="Y243"/>
      <c r="Z243"/>
      <c r="AA243"/>
    </row>
    <row r="244" spans="1:27" s="65" customFormat="1" ht="23.25" hidden="1" x14ac:dyDescent="0.35">
      <c r="A244" s="83"/>
      <c r="B244" s="83"/>
      <c r="C244" s="83"/>
      <c r="D244"/>
      <c r="E244"/>
      <c r="F244"/>
      <c r="G244"/>
      <c r="H244"/>
      <c r="I244"/>
      <c r="J244"/>
      <c r="K244"/>
      <c r="L244"/>
      <c r="M244" s="136"/>
      <c r="N244" s="136"/>
      <c r="O244" s="83"/>
      <c r="P244" s="64"/>
      <c r="Q244" s="85"/>
      <c r="U244"/>
      <c r="V244" s="86"/>
      <c r="W244"/>
      <c r="X244"/>
      <c r="Y244"/>
      <c r="Z244"/>
      <c r="AA244"/>
    </row>
    <row r="245" spans="1:27" s="65" customFormat="1" ht="23.25" hidden="1" x14ac:dyDescent="0.35">
      <c r="A245" s="83"/>
      <c r="B245" s="83"/>
      <c r="C245" s="83"/>
      <c r="D245"/>
      <c r="E245"/>
      <c r="F245"/>
      <c r="G245"/>
      <c r="H245"/>
      <c r="I245"/>
      <c r="J245"/>
      <c r="K245"/>
      <c r="L245"/>
      <c r="M245" s="136"/>
      <c r="N245" s="136"/>
      <c r="O245" s="83"/>
      <c r="P245" s="64"/>
      <c r="Q245" s="85"/>
      <c r="U245"/>
      <c r="V245" s="86"/>
      <c r="W245"/>
      <c r="X245"/>
      <c r="Y245"/>
      <c r="Z245"/>
      <c r="AA245"/>
    </row>
    <row r="246" spans="1:27" s="65" customFormat="1" ht="23.25" hidden="1" x14ac:dyDescent="0.35">
      <c r="A246" s="83"/>
      <c r="B246" s="83"/>
      <c r="C246" s="83"/>
      <c r="D246"/>
      <c r="E246"/>
      <c r="F246"/>
      <c r="G246"/>
      <c r="H246"/>
      <c r="I246"/>
      <c r="J246"/>
      <c r="K246"/>
      <c r="L246"/>
      <c r="M246" s="136"/>
      <c r="N246" s="136"/>
      <c r="O246" s="83"/>
      <c r="P246" s="64"/>
      <c r="Q246" s="85"/>
      <c r="U246"/>
      <c r="V246" s="86"/>
      <c r="W246"/>
      <c r="X246"/>
      <c r="Y246"/>
      <c r="Z246"/>
      <c r="AA246"/>
    </row>
    <row r="247" spans="1:27" s="65" customFormat="1" ht="23.25" hidden="1" x14ac:dyDescent="0.35">
      <c r="A247" s="83"/>
      <c r="B247" s="83"/>
      <c r="C247" s="83"/>
      <c r="D247"/>
      <c r="E247"/>
      <c r="F247"/>
      <c r="G247"/>
      <c r="H247"/>
      <c r="I247"/>
      <c r="J247"/>
      <c r="K247"/>
      <c r="L247"/>
      <c r="M247" s="136"/>
      <c r="N247" s="136"/>
      <c r="O247" s="83"/>
      <c r="P247" s="64"/>
      <c r="Q247" s="85"/>
      <c r="U247"/>
      <c r="V247" s="86"/>
      <c r="W247"/>
      <c r="X247"/>
      <c r="Y247"/>
      <c r="Z247"/>
      <c r="AA247"/>
    </row>
    <row r="248" spans="1:27" s="65" customFormat="1" ht="23.25" hidden="1" x14ac:dyDescent="0.35">
      <c r="A248" s="83"/>
      <c r="B248" s="83"/>
      <c r="C248" s="83"/>
      <c r="D248"/>
      <c r="E248"/>
      <c r="F248"/>
      <c r="G248"/>
      <c r="H248"/>
      <c r="I248"/>
      <c r="J248"/>
      <c r="K248"/>
      <c r="L248"/>
      <c r="M248" s="136"/>
      <c r="N248" s="136"/>
      <c r="O248" s="83"/>
      <c r="P248" s="64"/>
      <c r="Q248" s="85"/>
      <c r="U248"/>
      <c r="V248" s="86"/>
      <c r="W248"/>
      <c r="X248"/>
      <c r="Y248"/>
      <c r="Z248"/>
      <c r="AA248"/>
    </row>
    <row r="249" spans="1:27" s="65" customFormat="1" ht="23.25" hidden="1" x14ac:dyDescent="0.35">
      <c r="A249" s="83"/>
      <c r="B249" s="83"/>
      <c r="C249" s="83"/>
      <c r="D249"/>
      <c r="E249"/>
      <c r="F249"/>
      <c r="G249"/>
      <c r="H249"/>
      <c r="I249"/>
      <c r="J249"/>
      <c r="K249"/>
      <c r="L249"/>
      <c r="M249" s="136"/>
      <c r="N249" s="136"/>
      <c r="O249" s="83"/>
      <c r="P249" s="64"/>
      <c r="Q249" s="85"/>
      <c r="U249"/>
      <c r="V249" s="86"/>
      <c r="W249"/>
      <c r="X249"/>
      <c r="Y249"/>
      <c r="Z249"/>
      <c r="AA249"/>
    </row>
    <row r="250" spans="1:27" s="65" customFormat="1" ht="23.25" hidden="1" x14ac:dyDescent="0.35">
      <c r="A250" s="83"/>
      <c r="B250" s="83"/>
      <c r="C250" s="83"/>
      <c r="D250"/>
      <c r="E250"/>
      <c r="F250"/>
      <c r="G250"/>
      <c r="H250"/>
      <c r="I250"/>
      <c r="J250"/>
      <c r="K250"/>
      <c r="L250"/>
      <c r="M250" s="136"/>
      <c r="N250" s="136"/>
      <c r="O250" s="83"/>
      <c r="P250" s="64"/>
      <c r="Q250" s="85"/>
      <c r="U250"/>
      <c r="V250" s="86"/>
      <c r="W250"/>
      <c r="X250"/>
      <c r="Y250"/>
      <c r="Z250"/>
      <c r="AA250"/>
    </row>
    <row r="251" spans="1:27" s="65" customFormat="1" ht="23.25" hidden="1" x14ac:dyDescent="0.35">
      <c r="A251" s="83"/>
      <c r="B251" s="83"/>
      <c r="C251" s="83"/>
      <c r="D251"/>
      <c r="E251"/>
      <c r="F251"/>
      <c r="G251"/>
      <c r="H251"/>
      <c r="I251"/>
      <c r="J251"/>
      <c r="K251"/>
      <c r="L251"/>
      <c r="M251" s="136"/>
      <c r="N251" s="136"/>
      <c r="O251" s="83"/>
      <c r="P251" s="64"/>
      <c r="Q251" s="85"/>
      <c r="U251"/>
      <c r="V251" s="86"/>
      <c r="W251"/>
      <c r="X251"/>
      <c r="Y251"/>
      <c r="Z251"/>
      <c r="AA251"/>
    </row>
    <row r="252" spans="1:27" s="65" customFormat="1" ht="23.25" hidden="1" x14ac:dyDescent="0.35">
      <c r="A252" s="83"/>
      <c r="B252" s="83"/>
      <c r="C252" s="83"/>
      <c r="D252"/>
      <c r="E252"/>
      <c r="F252"/>
      <c r="G252"/>
      <c r="H252"/>
      <c r="I252"/>
      <c r="J252"/>
      <c r="K252"/>
      <c r="L252"/>
      <c r="M252" s="136"/>
      <c r="N252" s="136"/>
      <c r="O252" s="83"/>
      <c r="P252" s="64"/>
      <c r="Q252" s="85"/>
      <c r="U252"/>
      <c r="V252" s="86"/>
      <c r="W252"/>
      <c r="X252"/>
      <c r="Y252"/>
      <c r="Z252"/>
      <c r="AA252"/>
    </row>
    <row r="253" spans="1:27" s="65" customFormat="1" ht="23.25" hidden="1" x14ac:dyDescent="0.35">
      <c r="A253" s="83"/>
      <c r="B253" s="83"/>
      <c r="C253" s="83"/>
      <c r="D253"/>
      <c r="E253"/>
      <c r="F253"/>
      <c r="G253"/>
      <c r="H253"/>
      <c r="I253"/>
      <c r="J253"/>
      <c r="K253"/>
      <c r="L253"/>
      <c r="M253" s="136"/>
      <c r="N253" s="136"/>
      <c r="O253" s="83"/>
      <c r="P253" s="64"/>
      <c r="Q253" s="85"/>
      <c r="U253"/>
      <c r="V253" s="86"/>
      <c r="W253"/>
      <c r="X253"/>
      <c r="Y253"/>
      <c r="Z253"/>
      <c r="AA253"/>
    </row>
    <row r="254" spans="1:27" s="65" customFormat="1" ht="23.25" hidden="1" x14ac:dyDescent="0.35">
      <c r="A254" s="83"/>
      <c r="B254" s="83"/>
      <c r="C254" s="83"/>
      <c r="D254"/>
      <c r="E254"/>
      <c r="F254"/>
      <c r="G254"/>
      <c r="H254"/>
      <c r="I254"/>
      <c r="J254"/>
      <c r="K254"/>
      <c r="L254"/>
      <c r="M254" s="136"/>
      <c r="N254" s="136"/>
      <c r="O254" s="83"/>
      <c r="P254" s="64"/>
      <c r="Q254" s="85"/>
      <c r="U254"/>
      <c r="V254" s="86"/>
      <c r="W254"/>
      <c r="X254"/>
      <c r="Y254"/>
      <c r="Z254"/>
      <c r="AA254"/>
    </row>
    <row r="255" spans="1:27" s="65" customFormat="1" ht="23.25" hidden="1" x14ac:dyDescent="0.35">
      <c r="A255" s="83"/>
      <c r="B255" s="83"/>
      <c r="C255" s="83"/>
      <c r="D255"/>
      <c r="E255"/>
      <c r="F255"/>
      <c r="G255"/>
      <c r="H255"/>
      <c r="I255"/>
      <c r="J255"/>
      <c r="K255"/>
      <c r="L255"/>
      <c r="M255" s="136"/>
      <c r="N255" s="136"/>
      <c r="O255" s="83"/>
      <c r="P255" s="64"/>
      <c r="Q255" s="85"/>
      <c r="U255"/>
      <c r="V255" s="86"/>
      <c r="W255"/>
      <c r="X255"/>
      <c r="Y255"/>
      <c r="Z255"/>
      <c r="AA255"/>
    </row>
    <row r="256" spans="1:27" s="65" customFormat="1" ht="23.25" hidden="1" x14ac:dyDescent="0.35">
      <c r="A256" s="83"/>
      <c r="B256" s="83"/>
      <c r="C256" s="83"/>
      <c r="D256"/>
      <c r="E256"/>
      <c r="F256"/>
      <c r="G256"/>
      <c r="H256"/>
      <c r="I256"/>
      <c r="J256"/>
      <c r="K256"/>
      <c r="L256"/>
      <c r="M256" s="136"/>
      <c r="N256" s="136"/>
      <c r="O256" s="83"/>
      <c r="P256" s="64"/>
      <c r="Q256" s="85"/>
      <c r="U256"/>
      <c r="V256" s="86"/>
      <c r="W256"/>
      <c r="X256"/>
      <c r="Y256"/>
      <c r="Z256"/>
      <c r="AA256"/>
    </row>
    <row r="257" spans="1:27" s="65" customFormat="1" ht="23.25" hidden="1" x14ac:dyDescent="0.35">
      <c r="A257" s="83"/>
      <c r="B257" s="83"/>
      <c r="C257" s="83"/>
      <c r="D257"/>
      <c r="E257"/>
      <c r="F257"/>
      <c r="G257"/>
      <c r="H257"/>
      <c r="I257"/>
      <c r="J257"/>
      <c r="K257"/>
      <c r="L257"/>
      <c r="M257" s="136"/>
      <c r="N257" s="136"/>
      <c r="O257" s="83"/>
      <c r="P257" s="64"/>
      <c r="Q257" s="85"/>
      <c r="U257"/>
      <c r="V257" s="86"/>
      <c r="W257"/>
      <c r="X257"/>
      <c r="Y257"/>
      <c r="Z257"/>
      <c r="AA257"/>
    </row>
    <row r="258" spans="1:27" s="65" customFormat="1" ht="23.25" hidden="1" x14ac:dyDescent="0.35">
      <c r="A258" s="83"/>
      <c r="B258" s="83"/>
      <c r="C258" s="83"/>
      <c r="D258"/>
      <c r="E258"/>
      <c r="F258"/>
      <c r="G258"/>
      <c r="H258"/>
      <c r="I258"/>
      <c r="J258"/>
      <c r="K258"/>
      <c r="L258"/>
      <c r="M258" s="136"/>
      <c r="N258" s="136"/>
      <c r="O258" s="83"/>
      <c r="P258" s="64"/>
      <c r="Q258" s="85"/>
      <c r="U258"/>
      <c r="V258" s="86"/>
      <c r="W258"/>
      <c r="X258"/>
      <c r="Y258"/>
      <c r="Z258"/>
      <c r="AA258"/>
    </row>
    <row r="259" spans="1:27" s="65" customFormat="1" ht="23.25" hidden="1" x14ac:dyDescent="0.35">
      <c r="A259" s="83"/>
      <c r="B259" s="83"/>
      <c r="C259" s="83"/>
      <c r="D259"/>
      <c r="E259"/>
      <c r="F259"/>
      <c r="G259"/>
      <c r="H259"/>
      <c r="I259"/>
      <c r="J259"/>
      <c r="K259"/>
      <c r="L259"/>
      <c r="M259" s="136"/>
      <c r="N259" s="136"/>
      <c r="O259" s="83"/>
      <c r="P259" s="64"/>
      <c r="Q259" s="85"/>
      <c r="U259"/>
      <c r="V259" s="86"/>
      <c r="W259"/>
      <c r="X259"/>
      <c r="Y259"/>
      <c r="Z259"/>
      <c r="AA259"/>
    </row>
    <row r="260" spans="1:27" s="65" customFormat="1" ht="23.25" hidden="1" x14ac:dyDescent="0.35">
      <c r="A260" s="83"/>
      <c r="B260" s="83"/>
      <c r="C260" s="83"/>
      <c r="D260"/>
      <c r="E260"/>
      <c r="F260"/>
      <c r="G260"/>
      <c r="H260"/>
      <c r="I260"/>
      <c r="J260"/>
      <c r="K260"/>
      <c r="L260"/>
      <c r="M260" s="136"/>
      <c r="N260" s="136"/>
      <c r="O260" s="83"/>
      <c r="P260" s="64"/>
      <c r="Q260" s="85"/>
      <c r="U260"/>
      <c r="V260" s="86"/>
      <c r="W260"/>
      <c r="X260"/>
      <c r="Y260"/>
      <c r="Z260"/>
      <c r="AA260"/>
    </row>
    <row r="261" spans="1:27" s="65" customFormat="1" ht="23.25" hidden="1" x14ac:dyDescent="0.35">
      <c r="A261" s="83"/>
      <c r="B261" s="83"/>
      <c r="C261" s="83"/>
      <c r="D261"/>
      <c r="E261"/>
      <c r="F261"/>
      <c r="G261"/>
      <c r="H261"/>
      <c r="I261"/>
      <c r="J261"/>
      <c r="K261"/>
      <c r="L261"/>
      <c r="M261" s="136"/>
      <c r="N261" s="136"/>
      <c r="O261" s="83"/>
      <c r="P261" s="64"/>
      <c r="Q261" s="85"/>
      <c r="U261"/>
      <c r="V261" s="86"/>
      <c r="W261"/>
      <c r="X261"/>
      <c r="Y261"/>
      <c r="Z261"/>
      <c r="AA261"/>
    </row>
    <row r="262" spans="1:27" s="65" customFormat="1" ht="23.25" hidden="1" x14ac:dyDescent="0.35">
      <c r="A262" s="83"/>
      <c r="B262" s="83"/>
      <c r="C262" s="83"/>
      <c r="D262"/>
      <c r="E262"/>
      <c r="F262"/>
      <c r="G262"/>
      <c r="H262"/>
      <c r="I262"/>
      <c r="J262"/>
      <c r="K262"/>
      <c r="L262"/>
      <c r="M262" s="136"/>
      <c r="N262" s="136"/>
      <c r="O262" s="83"/>
      <c r="P262" s="64"/>
      <c r="Q262" s="85"/>
      <c r="U262"/>
      <c r="V262" s="86"/>
      <c r="W262"/>
      <c r="X262"/>
      <c r="Y262"/>
      <c r="Z262"/>
      <c r="AA262"/>
    </row>
    <row r="263" spans="1:27" s="65" customFormat="1" ht="23.25" hidden="1" x14ac:dyDescent="0.35">
      <c r="A263" s="83"/>
      <c r="B263" s="83"/>
      <c r="C263" s="83"/>
      <c r="D263"/>
      <c r="E263"/>
      <c r="F263"/>
      <c r="G263"/>
      <c r="H263"/>
      <c r="I263"/>
      <c r="J263"/>
      <c r="K263"/>
      <c r="L263"/>
      <c r="M263" s="136"/>
      <c r="N263" s="136"/>
      <c r="O263" s="83"/>
      <c r="P263" s="64"/>
      <c r="Q263" s="85"/>
      <c r="U263"/>
      <c r="V263" s="86"/>
      <c r="W263"/>
      <c r="X263"/>
      <c r="Y263"/>
      <c r="Z263"/>
      <c r="AA263"/>
    </row>
    <row r="264" spans="1:27" s="65" customFormat="1" ht="23.25" hidden="1" x14ac:dyDescent="0.35">
      <c r="A264" s="83"/>
      <c r="B264" s="83"/>
      <c r="C264" s="83"/>
      <c r="D264"/>
      <c r="E264"/>
      <c r="F264"/>
      <c r="G264"/>
      <c r="H264"/>
      <c r="I264"/>
      <c r="J264"/>
      <c r="K264"/>
      <c r="L264"/>
      <c r="M264" s="136"/>
      <c r="N264" s="136"/>
      <c r="O264" s="83"/>
      <c r="P264" s="64"/>
      <c r="Q264" s="85"/>
      <c r="U264"/>
      <c r="V264" s="86"/>
      <c r="W264"/>
      <c r="X264"/>
      <c r="Y264"/>
      <c r="Z264"/>
      <c r="AA264"/>
    </row>
    <row r="265" spans="1:27" s="65" customFormat="1" ht="23.25" hidden="1" x14ac:dyDescent="0.35">
      <c r="A265" s="83"/>
      <c r="B265" s="83"/>
      <c r="C265" s="83"/>
      <c r="D265"/>
      <c r="E265"/>
      <c r="F265"/>
      <c r="G265"/>
      <c r="H265"/>
      <c r="I265"/>
      <c r="J265"/>
      <c r="K265"/>
      <c r="L265"/>
      <c r="M265" s="136"/>
      <c r="N265" s="136"/>
      <c r="O265" s="83"/>
      <c r="P265" s="64"/>
      <c r="Q265" s="85"/>
      <c r="U265"/>
      <c r="V265" s="86"/>
      <c r="W265"/>
      <c r="X265"/>
      <c r="Y265"/>
      <c r="Z265"/>
      <c r="AA265"/>
    </row>
    <row r="266" spans="1:27" s="65" customFormat="1" ht="23.25" hidden="1" x14ac:dyDescent="0.35">
      <c r="A266" s="83"/>
      <c r="B266" s="83"/>
      <c r="C266" s="83"/>
      <c r="D266"/>
      <c r="E266"/>
      <c r="F266"/>
      <c r="G266"/>
      <c r="H266"/>
      <c r="I266"/>
      <c r="J266"/>
      <c r="K266"/>
      <c r="L266"/>
      <c r="M266" s="136"/>
      <c r="N266" s="136"/>
      <c r="O266" s="83"/>
      <c r="P266" s="64"/>
      <c r="Q266" s="85"/>
      <c r="U266"/>
      <c r="V266" s="86"/>
      <c r="W266"/>
      <c r="X266"/>
      <c r="Y266"/>
      <c r="Z266"/>
      <c r="AA266"/>
    </row>
    <row r="267" spans="1:27" s="65" customFormat="1" ht="23.25" hidden="1" x14ac:dyDescent="0.35">
      <c r="A267" s="83"/>
      <c r="B267" s="83"/>
      <c r="C267" s="83"/>
      <c r="D267"/>
      <c r="E267"/>
      <c r="F267"/>
      <c r="G267"/>
      <c r="H267"/>
      <c r="I267"/>
      <c r="J267"/>
      <c r="K267"/>
      <c r="L267"/>
      <c r="M267" s="136"/>
      <c r="N267" s="136"/>
      <c r="O267" s="83"/>
      <c r="P267" s="64"/>
      <c r="Q267" s="85"/>
      <c r="U267"/>
      <c r="V267" s="86"/>
      <c r="W267"/>
      <c r="X267"/>
      <c r="Y267"/>
      <c r="Z267"/>
      <c r="AA267"/>
    </row>
    <row r="268" spans="1:27" s="65" customFormat="1" ht="23.25" hidden="1" x14ac:dyDescent="0.35">
      <c r="A268" s="83"/>
      <c r="B268" s="83"/>
      <c r="C268" s="83"/>
      <c r="D268"/>
      <c r="E268"/>
      <c r="F268"/>
      <c r="G268"/>
      <c r="H268"/>
      <c r="I268"/>
      <c r="J268"/>
      <c r="K268"/>
      <c r="L268"/>
      <c r="M268" s="136"/>
      <c r="N268" s="136"/>
      <c r="O268" s="83"/>
      <c r="P268" s="64"/>
      <c r="Q268" s="85"/>
      <c r="U268"/>
      <c r="V268" s="86"/>
      <c r="W268"/>
      <c r="X268"/>
      <c r="Y268"/>
      <c r="Z268"/>
      <c r="AA268"/>
    </row>
    <row r="269" spans="1:27" s="65" customFormat="1" ht="23.25" hidden="1" x14ac:dyDescent="0.35">
      <c r="A269" s="83"/>
      <c r="B269" s="83"/>
      <c r="C269" s="83"/>
      <c r="D269"/>
      <c r="E269"/>
      <c r="F269"/>
      <c r="G269"/>
      <c r="H269"/>
      <c r="I269"/>
      <c r="J269"/>
      <c r="K269"/>
      <c r="L269"/>
      <c r="M269" s="136"/>
      <c r="N269" s="136"/>
      <c r="O269" s="83"/>
      <c r="P269" s="64"/>
      <c r="Q269" s="85"/>
      <c r="U269"/>
      <c r="V269" s="86"/>
      <c r="W269"/>
      <c r="X269"/>
      <c r="Y269"/>
      <c r="Z269"/>
      <c r="AA269"/>
    </row>
    <row r="270" spans="1:27" s="65" customFormat="1" ht="23.25" hidden="1" x14ac:dyDescent="0.35">
      <c r="A270" s="83"/>
      <c r="B270" s="83"/>
      <c r="C270" s="83"/>
      <c r="D270"/>
      <c r="E270"/>
      <c r="F270"/>
      <c r="G270"/>
      <c r="H270"/>
      <c r="I270"/>
      <c r="J270"/>
      <c r="K270"/>
      <c r="L270"/>
      <c r="M270" s="136"/>
      <c r="N270" s="136"/>
      <c r="O270" s="83"/>
      <c r="P270" s="64"/>
      <c r="Q270" s="85"/>
      <c r="U270"/>
      <c r="V270" s="86"/>
      <c r="W270"/>
      <c r="X270"/>
      <c r="Y270"/>
      <c r="Z270"/>
      <c r="AA270"/>
    </row>
    <row r="271" spans="1:27" s="65" customFormat="1" ht="23.25" hidden="1" x14ac:dyDescent="0.35">
      <c r="A271" s="83"/>
      <c r="B271" s="83"/>
      <c r="C271" s="83"/>
      <c r="D271"/>
      <c r="E271"/>
      <c r="F271"/>
      <c r="G271"/>
      <c r="H271"/>
      <c r="I271"/>
      <c r="J271"/>
      <c r="K271"/>
      <c r="L271"/>
      <c r="M271" s="136"/>
      <c r="N271" s="136"/>
      <c r="O271" s="83"/>
      <c r="P271" s="64"/>
      <c r="Q271" s="85"/>
      <c r="U271"/>
      <c r="V271" s="86"/>
      <c r="W271"/>
      <c r="X271"/>
      <c r="Y271"/>
      <c r="Z271"/>
      <c r="AA271"/>
    </row>
    <row r="272" spans="1:27" s="65" customFormat="1" ht="23.25" hidden="1" x14ac:dyDescent="0.35">
      <c r="A272" s="83"/>
      <c r="B272" s="83"/>
      <c r="C272" s="83"/>
      <c r="D272"/>
      <c r="E272"/>
      <c r="F272"/>
      <c r="G272"/>
      <c r="H272"/>
      <c r="I272"/>
      <c r="J272"/>
      <c r="K272"/>
      <c r="L272"/>
      <c r="M272" s="136"/>
      <c r="N272" s="136"/>
      <c r="O272" s="83"/>
      <c r="P272" s="64"/>
      <c r="Q272" s="85"/>
      <c r="U272"/>
      <c r="V272" s="86"/>
      <c r="W272"/>
      <c r="X272"/>
      <c r="Y272"/>
      <c r="Z272"/>
      <c r="AA272"/>
    </row>
    <row r="273" spans="1:27" s="65" customFormat="1" ht="23.25" hidden="1" x14ac:dyDescent="0.35">
      <c r="A273" s="83"/>
      <c r="B273" s="83"/>
      <c r="C273" s="83"/>
      <c r="D273"/>
      <c r="E273"/>
      <c r="F273"/>
      <c r="G273"/>
      <c r="H273"/>
      <c r="I273"/>
      <c r="J273"/>
      <c r="K273"/>
      <c r="L273"/>
      <c r="M273" s="136"/>
      <c r="N273" s="136"/>
      <c r="O273" s="83"/>
      <c r="P273" s="64"/>
      <c r="Q273" s="85"/>
      <c r="U273"/>
      <c r="V273" s="86"/>
      <c r="W273"/>
      <c r="X273"/>
      <c r="Y273"/>
      <c r="Z273"/>
      <c r="AA273"/>
    </row>
    <row r="274" spans="1:27" s="65" customFormat="1" ht="23.25" hidden="1" x14ac:dyDescent="0.35">
      <c r="A274" s="83"/>
      <c r="B274" s="83"/>
      <c r="C274" s="83"/>
      <c r="D274"/>
      <c r="E274"/>
      <c r="F274"/>
      <c r="G274"/>
      <c r="H274"/>
      <c r="I274"/>
      <c r="J274"/>
      <c r="K274"/>
      <c r="L274"/>
      <c r="M274" s="136"/>
      <c r="N274" s="136"/>
      <c r="O274" s="83"/>
      <c r="P274" s="64"/>
      <c r="Q274" s="85"/>
      <c r="U274"/>
      <c r="V274" s="86"/>
      <c r="W274"/>
      <c r="X274"/>
      <c r="Y274"/>
      <c r="Z274"/>
      <c r="AA274"/>
    </row>
    <row r="275" spans="1:27" s="65" customFormat="1" ht="23.25" hidden="1" x14ac:dyDescent="0.35">
      <c r="A275" s="83"/>
      <c r="B275" s="83"/>
      <c r="C275" s="83"/>
      <c r="D275"/>
      <c r="E275"/>
      <c r="F275"/>
      <c r="G275"/>
      <c r="H275"/>
      <c r="I275"/>
      <c r="J275"/>
      <c r="K275"/>
      <c r="L275"/>
      <c r="M275" s="136"/>
      <c r="N275" s="136"/>
      <c r="O275" s="83"/>
      <c r="P275" s="64"/>
      <c r="Q275" s="85"/>
      <c r="U275"/>
      <c r="V275" s="86"/>
      <c r="W275"/>
      <c r="X275"/>
      <c r="Y275"/>
      <c r="Z275"/>
      <c r="AA275"/>
    </row>
    <row r="276" spans="1:27" s="65" customFormat="1" ht="23.25" hidden="1" x14ac:dyDescent="0.35">
      <c r="A276" s="83"/>
      <c r="B276" s="83"/>
      <c r="C276" s="83"/>
      <c r="D276"/>
      <c r="E276"/>
      <c r="F276"/>
      <c r="G276"/>
      <c r="H276"/>
      <c r="I276"/>
      <c r="J276"/>
      <c r="K276"/>
      <c r="L276"/>
      <c r="M276" s="136"/>
      <c r="N276" s="136"/>
      <c r="O276" s="83"/>
      <c r="P276" s="64"/>
      <c r="Q276" s="85"/>
      <c r="U276"/>
      <c r="V276" s="86"/>
      <c r="W276"/>
      <c r="X276"/>
      <c r="Y276"/>
      <c r="Z276"/>
      <c r="AA276"/>
    </row>
    <row r="277" spans="1:27" s="65" customFormat="1" ht="23.25" hidden="1" x14ac:dyDescent="0.35">
      <c r="A277" s="83"/>
      <c r="B277" s="83"/>
      <c r="C277" s="83"/>
      <c r="D277"/>
      <c r="E277"/>
      <c r="F277"/>
      <c r="G277"/>
      <c r="H277"/>
      <c r="I277"/>
      <c r="J277"/>
      <c r="K277"/>
      <c r="L277"/>
      <c r="M277" s="136"/>
      <c r="N277" s="136"/>
      <c r="O277" s="83"/>
      <c r="P277" s="64"/>
      <c r="Q277" s="85"/>
      <c r="U277"/>
      <c r="V277" s="86"/>
      <c r="W277"/>
      <c r="X277"/>
      <c r="Y277"/>
      <c r="Z277"/>
      <c r="AA277"/>
    </row>
    <row r="278" spans="1:27" s="65" customFormat="1" ht="23.25" hidden="1" x14ac:dyDescent="0.35">
      <c r="A278" s="83"/>
      <c r="B278" s="83"/>
      <c r="C278" s="83"/>
      <c r="D278"/>
      <c r="E278"/>
      <c r="F278"/>
      <c r="G278"/>
      <c r="H278"/>
      <c r="I278"/>
      <c r="J278"/>
      <c r="K278"/>
      <c r="L278"/>
      <c r="M278" s="136"/>
      <c r="N278" s="136"/>
      <c r="O278" s="83"/>
      <c r="P278" s="64"/>
      <c r="Q278" s="85"/>
      <c r="U278"/>
      <c r="V278" s="86"/>
      <c r="W278"/>
      <c r="X278"/>
      <c r="Y278"/>
      <c r="Z278"/>
      <c r="AA278"/>
    </row>
    <row r="279" spans="1:27" s="65" customFormat="1" ht="23.25" hidden="1" x14ac:dyDescent="0.35">
      <c r="A279" s="83"/>
      <c r="B279" s="83"/>
      <c r="C279" s="83"/>
      <c r="D279"/>
      <c r="E279"/>
      <c r="F279"/>
      <c r="G279"/>
      <c r="H279"/>
      <c r="I279"/>
      <c r="J279"/>
      <c r="K279"/>
      <c r="L279"/>
      <c r="M279" s="136"/>
      <c r="N279" s="136"/>
      <c r="O279" s="83"/>
      <c r="P279" s="64"/>
      <c r="Q279" s="85"/>
      <c r="U279"/>
      <c r="V279" s="86"/>
      <c r="W279"/>
      <c r="X279"/>
      <c r="Y279"/>
      <c r="Z279"/>
      <c r="AA279"/>
    </row>
    <row r="280" spans="1:27" s="65" customFormat="1" ht="23.25" hidden="1" x14ac:dyDescent="0.35">
      <c r="A280" s="83"/>
      <c r="B280" s="83"/>
      <c r="C280" s="83"/>
      <c r="D280"/>
      <c r="E280"/>
      <c r="F280"/>
      <c r="G280"/>
      <c r="H280"/>
      <c r="I280"/>
      <c r="J280"/>
      <c r="K280"/>
      <c r="L280"/>
      <c r="M280" s="136"/>
      <c r="N280" s="136"/>
      <c r="O280" s="83"/>
      <c r="P280" s="64"/>
      <c r="Q280" s="85"/>
      <c r="U280"/>
      <c r="V280" s="86"/>
      <c r="W280"/>
      <c r="X280"/>
      <c r="Y280"/>
      <c r="Z280"/>
      <c r="AA280"/>
    </row>
    <row r="281" spans="1:27" s="65" customFormat="1" ht="23.25" hidden="1" x14ac:dyDescent="0.35">
      <c r="A281" s="83"/>
      <c r="B281" s="83"/>
      <c r="C281" s="83"/>
      <c r="D281"/>
      <c r="E281"/>
      <c r="F281"/>
      <c r="G281"/>
      <c r="H281"/>
      <c r="I281"/>
      <c r="J281"/>
      <c r="K281"/>
      <c r="L281"/>
      <c r="M281" s="136"/>
      <c r="N281" s="136"/>
      <c r="O281" s="83"/>
      <c r="P281" s="64"/>
      <c r="Q281" s="85"/>
      <c r="U281"/>
      <c r="V281" s="86"/>
      <c r="W281"/>
      <c r="X281"/>
      <c r="Y281"/>
      <c r="Z281"/>
      <c r="AA281"/>
    </row>
    <row r="282" spans="1:27" s="65" customFormat="1" ht="23.25" hidden="1" x14ac:dyDescent="0.35">
      <c r="A282" s="83"/>
      <c r="B282" s="83"/>
      <c r="C282" s="83"/>
      <c r="D282"/>
      <c r="E282"/>
      <c r="F282"/>
      <c r="G282"/>
      <c r="H282"/>
      <c r="I282"/>
      <c r="J282"/>
      <c r="K282"/>
      <c r="L282"/>
      <c r="M282" s="136"/>
      <c r="N282" s="136"/>
      <c r="O282" s="83"/>
      <c r="P282" s="64"/>
      <c r="Q282" s="85"/>
      <c r="U282"/>
      <c r="V282" s="86"/>
      <c r="W282"/>
      <c r="X282"/>
      <c r="Y282"/>
      <c r="Z282"/>
      <c r="AA282"/>
    </row>
    <row r="283" spans="1:27" s="65" customFormat="1" ht="23.25" hidden="1" x14ac:dyDescent="0.35">
      <c r="A283" s="83"/>
      <c r="B283" s="83"/>
      <c r="C283" s="83"/>
      <c r="D283"/>
      <c r="E283"/>
      <c r="F283"/>
      <c r="G283"/>
      <c r="H283"/>
      <c r="I283"/>
      <c r="J283"/>
      <c r="K283"/>
      <c r="L283"/>
      <c r="M283" s="136"/>
      <c r="N283" s="136"/>
      <c r="O283" s="83"/>
      <c r="P283" s="64"/>
      <c r="Q283" s="85"/>
      <c r="U283"/>
      <c r="V283" s="86"/>
      <c r="W283"/>
      <c r="X283"/>
      <c r="Y283"/>
      <c r="Z283"/>
      <c r="AA283"/>
    </row>
    <row r="284" spans="1:27" s="65" customFormat="1" ht="23.25" hidden="1" x14ac:dyDescent="0.35">
      <c r="A284" s="83"/>
      <c r="B284" s="83"/>
      <c r="C284" s="83"/>
      <c r="D284"/>
      <c r="E284"/>
      <c r="F284"/>
      <c r="G284"/>
      <c r="H284"/>
      <c r="I284"/>
      <c r="J284"/>
      <c r="K284"/>
      <c r="L284"/>
      <c r="M284" s="136"/>
      <c r="N284" s="136"/>
      <c r="O284" s="83"/>
      <c r="P284" s="64"/>
      <c r="Q284" s="85"/>
      <c r="U284"/>
      <c r="V284" s="86"/>
      <c r="W284"/>
      <c r="X284"/>
      <c r="Y284"/>
      <c r="Z284"/>
      <c r="AA284"/>
    </row>
    <row r="285" spans="1:27" s="65" customFormat="1" ht="23.25" hidden="1" x14ac:dyDescent="0.35">
      <c r="A285" s="83"/>
      <c r="B285" s="83"/>
      <c r="C285" s="83"/>
      <c r="D285"/>
      <c r="E285"/>
      <c r="F285"/>
      <c r="G285"/>
      <c r="H285"/>
      <c r="I285"/>
      <c r="J285"/>
      <c r="K285"/>
      <c r="L285"/>
      <c r="M285" s="136"/>
      <c r="N285" s="136"/>
      <c r="O285" s="83"/>
      <c r="P285" s="64"/>
      <c r="Q285" s="85"/>
      <c r="U285"/>
      <c r="V285" s="86"/>
      <c r="W285"/>
      <c r="X285"/>
      <c r="Y285"/>
      <c r="Z285"/>
      <c r="AA285"/>
    </row>
    <row r="286" spans="1:27" s="65" customFormat="1" ht="23.25" hidden="1" x14ac:dyDescent="0.35">
      <c r="A286" s="83"/>
      <c r="B286" s="83"/>
      <c r="C286" s="83"/>
      <c r="D286"/>
      <c r="E286"/>
      <c r="F286"/>
      <c r="G286"/>
      <c r="H286"/>
      <c r="I286"/>
      <c r="J286"/>
      <c r="K286"/>
      <c r="L286"/>
      <c r="M286" s="136"/>
      <c r="N286" s="136"/>
      <c r="O286" s="83"/>
      <c r="P286" s="64"/>
      <c r="Q286" s="85"/>
      <c r="U286"/>
      <c r="V286" s="86"/>
      <c r="W286"/>
      <c r="X286"/>
      <c r="Y286"/>
      <c r="Z286"/>
      <c r="AA286"/>
    </row>
    <row r="287" spans="1:27" ht="28.5" hidden="1" x14ac:dyDescent="0.45">
      <c r="C287" s="83"/>
      <c r="G287"/>
      <c r="R287" s="66"/>
    </row>
    <row r="288" spans="1:27" s="39" customFormat="1" ht="23.25" hidden="1" x14ac:dyDescent="0.35">
      <c r="A288" s="83"/>
      <c r="B288" s="83"/>
      <c r="C288" s="83"/>
      <c r="I288"/>
      <c r="J288"/>
      <c r="K288"/>
      <c r="L288"/>
      <c r="M288" s="64"/>
      <c r="N288" s="64"/>
      <c r="O288" s="83"/>
      <c r="P288" s="64"/>
      <c r="Q288" s="85"/>
      <c r="R288" s="65"/>
      <c r="S288" s="65"/>
      <c r="T288" s="65"/>
      <c r="V288" s="65"/>
    </row>
    <row r="289" spans="1:22" s="39" customFormat="1" ht="23.25" hidden="1" x14ac:dyDescent="0.35">
      <c r="A289" s="83"/>
      <c r="B289" s="83"/>
      <c r="C289" s="83"/>
      <c r="I289"/>
      <c r="J289"/>
      <c r="K289"/>
      <c r="L289"/>
      <c r="M289" s="64"/>
      <c r="N289" s="64"/>
      <c r="O289" s="83"/>
      <c r="P289" s="64"/>
      <c r="Q289" s="85"/>
      <c r="R289" s="65"/>
      <c r="S289" s="65"/>
      <c r="T289" s="65"/>
      <c r="V289" s="65"/>
    </row>
    <row r="290" spans="1:22" s="39" customFormat="1" ht="23.25" hidden="1" x14ac:dyDescent="0.35">
      <c r="A290" s="83"/>
      <c r="B290" s="83"/>
      <c r="C290" s="83"/>
      <c r="I290"/>
      <c r="J290"/>
      <c r="K290"/>
      <c r="L290"/>
      <c r="M290" s="64"/>
      <c r="N290" s="64"/>
      <c r="O290" s="83"/>
      <c r="P290" s="64"/>
      <c r="Q290" s="85"/>
      <c r="R290" s="65"/>
      <c r="S290" s="65"/>
      <c r="T290" s="65"/>
      <c r="V290" s="65"/>
    </row>
    <row r="291" spans="1:22" s="39" customFormat="1" ht="23.25" hidden="1" x14ac:dyDescent="0.35">
      <c r="A291" s="83"/>
      <c r="B291" s="83"/>
      <c r="C291" s="83"/>
      <c r="I291"/>
      <c r="J291"/>
      <c r="K291"/>
      <c r="L291"/>
      <c r="M291" s="64"/>
      <c r="N291" s="64"/>
      <c r="O291" s="83"/>
      <c r="P291" s="64"/>
      <c r="Q291" s="85"/>
      <c r="R291" s="65"/>
      <c r="S291" s="65"/>
      <c r="T291" s="65"/>
      <c r="V291" s="65"/>
    </row>
    <row r="292" spans="1:22" s="39" customFormat="1" ht="23.25" hidden="1" x14ac:dyDescent="0.35">
      <c r="A292" s="83"/>
      <c r="B292" s="83"/>
      <c r="C292" s="83"/>
      <c r="I292"/>
      <c r="J292"/>
      <c r="K292"/>
      <c r="L292"/>
      <c r="M292" s="64"/>
      <c r="N292" s="64"/>
      <c r="O292" s="83"/>
      <c r="P292" s="64"/>
      <c r="Q292" s="85"/>
      <c r="R292" s="65"/>
      <c r="S292" s="65"/>
      <c r="T292" s="65"/>
      <c r="V292" s="65"/>
    </row>
    <row r="293" spans="1:22" s="39" customFormat="1" ht="23.25" hidden="1" x14ac:dyDescent="0.35">
      <c r="A293" s="83"/>
      <c r="B293" s="83"/>
      <c r="C293" s="83"/>
      <c r="I293"/>
      <c r="J293"/>
      <c r="K293"/>
      <c r="L293"/>
      <c r="M293" s="64"/>
      <c r="N293" s="64"/>
      <c r="O293" s="83"/>
      <c r="P293" s="64"/>
      <c r="Q293" s="85"/>
      <c r="R293" s="65"/>
      <c r="S293" s="65"/>
      <c r="T293" s="65"/>
      <c r="V293" s="65"/>
    </row>
    <row r="294" spans="1:22" s="39" customFormat="1" ht="23.25" hidden="1" x14ac:dyDescent="0.35">
      <c r="A294" s="83"/>
      <c r="B294" s="83"/>
      <c r="C294" s="83"/>
      <c r="I294"/>
      <c r="J294"/>
      <c r="K294"/>
      <c r="L294"/>
      <c r="M294" s="64"/>
      <c r="N294" s="64"/>
      <c r="O294" s="83"/>
      <c r="P294" s="64"/>
      <c r="Q294" s="85"/>
      <c r="R294" s="65"/>
      <c r="S294" s="65"/>
      <c r="T294" s="65"/>
      <c r="V294" s="65"/>
    </row>
    <row r="295" spans="1:22" s="39" customFormat="1" ht="23.25" hidden="1" x14ac:dyDescent="0.35">
      <c r="A295" s="83"/>
      <c r="B295" s="83"/>
      <c r="C295" s="83"/>
      <c r="I295"/>
      <c r="J295"/>
      <c r="K295"/>
      <c r="L295"/>
      <c r="M295" s="64"/>
      <c r="N295" s="64"/>
      <c r="O295" s="83"/>
      <c r="P295" s="64"/>
      <c r="Q295" s="85"/>
      <c r="R295" s="65"/>
      <c r="S295" s="65"/>
      <c r="T295" s="65"/>
      <c r="V295" s="65"/>
    </row>
  </sheetData>
  <autoFilter ref="N1:N295" xr:uid="{13BF6021-4503-4755-9761-6148A4DF4BFC}">
    <filterColumn colId="0">
      <filters>
        <filter val="0"/>
        <filter val="1"/>
      </filters>
    </filterColumn>
  </autoFilter>
  <mergeCells count="2">
    <mergeCell ref="D3:H3"/>
    <mergeCell ref="D30:H30"/>
  </mergeCells>
  <hyperlinks>
    <hyperlink ref="R110" r:id="rId1" xr:uid="{8EF4AEE1-783F-4F6C-AD89-AEA04E37EE59}"/>
    <hyperlink ref="R111" r:id="rId2" xr:uid="{8111313F-2431-4463-ADAC-62A5365C1B7D}"/>
    <hyperlink ref="R96" r:id="rId3" xr:uid="{1E5E5C53-A65F-4F28-96D8-A72CDB4855F1}"/>
    <hyperlink ref="R196" r:id="rId4" xr:uid="{5B9B30B3-6ED2-4335-80CE-01E7E1A56B50}"/>
    <hyperlink ref="R157" r:id="rId5" xr:uid="{8E2E5E9A-97A1-415F-A967-20FE591694A6}"/>
    <hyperlink ref="R195" r:id="rId6" xr:uid="{8515EC3C-A163-415C-B76D-15F49D806425}"/>
    <hyperlink ref="R177" r:id="rId7" xr:uid="{AED156B9-F109-4601-898D-95B4803E8F6F}"/>
    <hyperlink ref="R181" r:id="rId8" xr:uid="{5664BF7A-7E77-45ED-A649-34D9CFE8C486}"/>
    <hyperlink ref="R184" r:id="rId9" xr:uid="{8DE14C12-A256-4E9D-A36B-D71A4CB52557}"/>
    <hyperlink ref="R106" r:id="rId10" xr:uid="{5498C518-30C0-419A-BFBB-759F48A63CC4}"/>
    <hyperlink ref="R139" r:id="rId11" xr:uid="{E8F3928F-50AC-4965-A50F-D508D86CDF33}"/>
    <hyperlink ref="R83" r:id="rId12" xr:uid="{AE984C32-0804-4844-9EF5-18FCDF5DB6F4}"/>
    <hyperlink ref="R84" r:id="rId13" display="jerry@brusseau.org" xr:uid="{65DB8BC0-43CB-499E-A7C7-8DABE989B01D}"/>
    <hyperlink ref="R150" r:id="rId14" display="jerry@brusseau.org" xr:uid="{A8A2A62A-1CF1-4286-ABEA-18ED400833C8}"/>
    <hyperlink ref="R205" r:id="rId15" xr:uid="{02AFA8D2-021E-421B-B13B-7680CF1A6856}"/>
    <hyperlink ref="R153" r:id="rId16" xr:uid="{3C7A2D13-E3A2-440D-B483-2571661B3071}"/>
    <hyperlink ref="R227" r:id="rId17" xr:uid="{1EDAFF2E-DE1C-4783-87F0-947DFC487B35}"/>
    <hyperlink ref="R125" r:id="rId18" xr:uid="{8A4DF418-C3D2-4C09-B930-0DDB882048EA}"/>
    <hyperlink ref="R80" r:id="rId19" xr:uid="{BFC6A119-4142-4FC6-80BC-05D4EB1281AA}"/>
    <hyperlink ref="R77" r:id="rId20" xr:uid="{AAB5038A-FA1A-4726-A884-6F3A3B7531EB}"/>
    <hyperlink ref="R65" r:id="rId21" xr:uid="{294F831A-0508-4CCA-9773-2C08833ED0C5}"/>
    <hyperlink ref="R66" r:id="rId22" xr:uid="{67A794A9-5482-4581-B67D-0E3EB22DB19C}"/>
    <hyperlink ref="R140" r:id="rId23" xr:uid="{58BEFAB6-A67E-4D24-BFCD-6B7D582874FB}"/>
    <hyperlink ref="R141" r:id="rId24" xr:uid="{77AA2DC3-C61D-46C4-A75A-96338DF2075E}"/>
    <hyperlink ref="R228" r:id="rId25" xr:uid="{0EA95F8C-B0BC-4512-962F-509FA2506A7A}"/>
    <hyperlink ref="R134" r:id="rId26" xr:uid="{D7A4D94F-A3F6-4087-AFE3-7072A840462F}"/>
    <hyperlink ref="R135" r:id="rId27" xr:uid="{D1B494F7-A2BD-4E8A-BBF0-D703429CD55F}"/>
    <hyperlink ref="R221" r:id="rId28" xr:uid="{D0780290-A1F8-4B3A-B6BE-6A70F83043DA}"/>
    <hyperlink ref="R222" r:id="rId29" xr:uid="{3DEE8610-D298-4649-8D83-70AB1966F458}"/>
    <hyperlink ref="R92" r:id="rId30" xr:uid="{FAD226AD-4205-449E-934A-777671378DFF}"/>
    <hyperlink ref="R67" r:id="rId31" xr:uid="{6A349447-BA95-4C95-9744-CFB99E30A8CA}"/>
    <hyperlink ref="R68" r:id="rId32" xr:uid="{B200DE05-6ACD-44BC-9708-FB71C06C342E}"/>
    <hyperlink ref="R154" r:id="rId33" xr:uid="{70A6FEF0-7427-4D71-9B80-30DDA22AB8B2}"/>
    <hyperlink ref="R130" r:id="rId34" xr:uid="{FAAB0CFE-AD66-48D6-BFBE-A0E8F051EB34}"/>
    <hyperlink ref="R208" r:id="rId35" xr:uid="{841841E0-A354-41CE-8160-F0B12FF22829}"/>
    <hyperlink ref="R100" r:id="rId36" xr:uid="{0336C146-B19E-4326-812C-91D99FC4E986}"/>
    <hyperlink ref="R224" r:id="rId37" xr:uid="{9CC0A115-B24F-481A-80D9-0FD2C7298C18}"/>
    <hyperlink ref="R104" r:id="rId38" xr:uid="{D499F380-BB14-4038-9D48-A86423319698}"/>
    <hyperlink ref="R81" r:id="rId39" xr:uid="{5566B1E1-9DA6-45DA-8503-AD88C3470B3B}"/>
    <hyperlink ref="R220" r:id="rId40" xr:uid="{FEB67E6E-C0C7-47D1-B672-54487D796C13}"/>
    <hyperlink ref="R161" r:id="rId41" xr:uid="{418B139A-73B5-4337-84A7-32F4889B3377}"/>
    <hyperlink ref="R114" r:id="rId42" xr:uid="{04285625-3801-4315-9BD9-7D24E123F0DF}"/>
    <hyperlink ref="R169" r:id="rId43" xr:uid="{73FD9C17-C41B-44F8-8C7B-3417AD5BDC94}"/>
    <hyperlink ref="R95" r:id="rId44" xr:uid="{60F85168-0EF2-42B4-8720-41016F03CCC3}"/>
    <hyperlink ref="R233" r:id="rId45" xr:uid="{054CDF53-AB0B-4933-A87A-F3D6EC927E2B}"/>
    <hyperlink ref="R142" r:id="rId46" xr:uid="{64B1F369-6BDE-4C61-A802-4FEEAE76A393}"/>
    <hyperlink ref="R207" r:id="rId47" xr:uid="{01D10F5C-A5FD-4505-8431-838EB9D2887B}"/>
    <hyperlink ref="R121" r:id="rId48" xr:uid="{A35FE160-A576-4638-B0E0-1BE2D9573BF6}"/>
    <hyperlink ref="R85" r:id="rId49" xr:uid="{4BFD9FF7-72AA-4C14-8746-DCE222558DB2}"/>
    <hyperlink ref="R131" r:id="rId50" xr:uid="{FBF12D57-90CF-4833-9371-92052A2E2B57}"/>
    <hyperlink ref="R147" r:id="rId51" xr:uid="{76166FE5-B53B-43BF-A4E2-544D8815ED3F}"/>
    <hyperlink ref="R231" r:id="rId52" xr:uid="{B36DFB4F-C476-428E-A736-265CB81C2FE0}"/>
    <hyperlink ref="R129" r:id="rId53" xr:uid="{89917DD8-811A-43E5-A1DA-E5B12FA51DB2}"/>
    <hyperlink ref="R194" r:id="rId54" xr:uid="{248F5843-BFF9-489C-9B15-891ACE3941E6}"/>
    <hyperlink ref="R193" r:id="rId55" xr:uid="{AACEF9A9-A22E-4265-AE51-EB43A774DB5C}"/>
    <hyperlink ref="R192" r:id="rId56" xr:uid="{F6E56DA1-79E4-4E6C-8233-A49C55F47B27}"/>
    <hyperlink ref="R187" r:id="rId57" xr:uid="{46D37277-BBC3-40D5-A667-29C1B3717599}"/>
    <hyperlink ref="R186" r:id="rId58" xr:uid="{84E4283C-AA9D-4D93-AD2E-2BA38946E347}"/>
    <hyperlink ref="R97" r:id="rId59" xr:uid="{D0DDC959-FA1A-4CBB-928D-B5B0E10B914F}"/>
    <hyperlink ref="R209" r:id="rId60" xr:uid="{7F85F602-12CF-44C9-AD99-A81330605FFF}"/>
    <hyperlink ref="R202" r:id="rId61" xr:uid="{ABF3D8BB-6C2D-4D24-994B-B27BCF9A687A}"/>
    <hyperlink ref="R189" r:id="rId62" xr:uid="{79AB395C-0FA0-4938-92C4-4C65ABAA45DC}"/>
    <hyperlink ref="R190" r:id="rId63" xr:uid="{220E6032-394C-43E3-935E-F61BF43A4D69}"/>
    <hyperlink ref="R210" r:id="rId64" xr:uid="{7019B68F-5055-41CE-A486-1EB455C622CE}"/>
    <hyperlink ref="R61" r:id="rId65" xr:uid="{93F40B2F-7E45-4FB6-806D-8A664C7814F2}"/>
    <hyperlink ref="R136" r:id="rId66" xr:uid="{99C65B17-5EAE-47E0-A3A4-B58AAA36215E}"/>
    <hyperlink ref="R166" r:id="rId67" xr:uid="{0A41D524-9455-42F5-9F98-6256C22E6517}"/>
    <hyperlink ref="R160" r:id="rId68" xr:uid="{10D5411D-41D6-400D-AFE9-CC60897EAA94}"/>
    <hyperlink ref="R162" r:id="rId69" xr:uid="{34B88D7C-6D22-48EA-90DA-D337D62236AD}"/>
    <hyperlink ref="R182" r:id="rId70" xr:uid="{F8752E81-2F94-4AAD-8774-2200BB233822}"/>
    <hyperlink ref="R143" r:id="rId71" xr:uid="{BBF0E848-CDEB-4624-BB5F-9C5A1A73BD9D}"/>
    <hyperlink ref="R148" r:id="rId72" xr:uid="{C16D3399-738A-49EF-ACA1-3B74B9C5B76C}"/>
    <hyperlink ref="R214" r:id="rId73" xr:uid="{5FB35608-49A8-45AA-82BA-1303DDE4A03C}"/>
    <hyperlink ref="R156" r:id="rId74" xr:uid="{FA9C36DA-A006-40EA-B261-7E0B9AE07EB0}"/>
    <hyperlink ref="R98" r:id="rId75" xr:uid="{10C08C21-A69E-49AC-B691-7423A01BC627}"/>
    <hyperlink ref="R99" r:id="rId76" xr:uid="{8E544B4E-91F9-432C-992A-AAF80EB6C71A}"/>
    <hyperlink ref="R213" r:id="rId77" xr:uid="{F92D50A4-D9B9-4C04-A65C-3757FD97F06D}"/>
    <hyperlink ref="R74" r:id="rId78" xr:uid="{5E347762-7498-423D-AC56-A95ACF135E18}"/>
    <hyperlink ref="R152" r:id="rId79" xr:uid="{D8EC1C4B-A127-48A4-B3EE-F934AF58542A}"/>
    <hyperlink ref="R171" r:id="rId80" xr:uid="{23BE5FAB-E590-4573-AC50-E798FD62793B}"/>
    <hyperlink ref="R172" r:id="rId81" xr:uid="{F26905D4-C516-4DE7-B71E-2F34466A40CC}"/>
    <hyperlink ref="R173" r:id="rId82" xr:uid="{C4177C90-8B92-489B-8707-CFC2C4D753A7}"/>
    <hyperlink ref="R174" r:id="rId83" xr:uid="{DA858A85-CE37-4CA4-9832-F46A51802B2C}"/>
    <hyperlink ref="R243" r:id="rId84" xr:uid="{06B8663A-1B49-43F3-AC8F-135F4B6E3C73}"/>
  </hyperlinks>
  <pageMargins left="0.5" right="0.25" top="0.5" bottom="0.25" header="0.3" footer="0.3"/>
  <pageSetup scale="36" orientation="portrait" r:id="rId85"/>
  <headerFooter>
    <oddHeader>&amp;C&amp;20 2017 OneLifeLA Bus Riders</oddHeader>
    <oddFooter>&amp;L&amp;F&amp;C&amp;D&amp;R&amp;P of&amp;N</oddFooter>
  </headerFooter>
  <legacyDrawing r:id="rId8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2398C-6380-4DBF-A7CC-AEE1A79B48A6}">
  <dimension ref="A1:B1"/>
  <sheetViews>
    <sheetView workbookViewId="0"/>
  </sheetViews>
  <sheetFormatPr defaultRowHeight="15" x14ac:dyDescent="0.25"/>
  <sheetData>
    <row r="1" spans="1:2" x14ac:dyDescent="0.25">
      <c r="A1" t="s">
        <v>773</v>
      </c>
      <c r="B1" s="166" t="s">
        <v>774</v>
      </c>
    </row>
  </sheetData>
  <hyperlinks>
    <hyperlink ref="B1" r:id="rId1" xr:uid="{E95F2191-CD71-4132-87F9-155528D88527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Procedure</vt:lpstr>
      <vt:lpstr>2023 Riders</vt:lpstr>
      <vt:lpstr>2023 Pictures</vt:lpstr>
      <vt:lpstr>'2023 Riders'!Print_Area</vt:lpstr>
      <vt:lpstr>'2023 Riders'!Print_Titles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JnL</dc:creator>
  <cp:lastModifiedBy>JnL</cp:lastModifiedBy>
  <cp:lastPrinted>2023-01-27T15:44:17Z</cp:lastPrinted>
  <dcterms:created xsi:type="dcterms:W3CDTF">2022-12-27T21:47:58Z</dcterms:created>
  <dcterms:modified xsi:type="dcterms:W3CDTF">2023-01-27T15:45:43Z</dcterms:modified>
</cp:coreProperties>
</file>