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718E0D5B-3D16-4DD5-908F-FA542B17BB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  <sheet name="Comparis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D9" i="4"/>
  <c r="E9" i="4"/>
  <c r="F9" i="4"/>
  <c r="F11" i="4"/>
  <c r="F12" i="4"/>
  <c r="F13" i="4"/>
  <c r="F14" i="4"/>
  <c r="F15" i="4"/>
  <c r="F16" i="4"/>
  <c r="F17" i="4"/>
  <c r="F18" i="4"/>
  <c r="D19" i="4"/>
  <c r="E19" i="4"/>
  <c r="F19" i="4"/>
  <c r="F21" i="4"/>
  <c r="F22" i="4"/>
  <c r="F23" i="4"/>
  <c r="F24" i="4"/>
  <c r="F25" i="4"/>
  <c r="F26" i="4"/>
  <c r="F27" i="4"/>
  <c r="F28" i="4"/>
  <c r="F29" i="4"/>
  <c r="F30" i="4"/>
  <c r="D31" i="4"/>
  <c r="E31" i="4"/>
  <c r="F31" i="4"/>
  <c r="F33" i="4"/>
  <c r="F34" i="4"/>
  <c r="F35" i="4"/>
  <c r="D36" i="4"/>
  <c r="D53" i="4" s="1"/>
  <c r="E36" i="4"/>
  <c r="F36" i="4" s="1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D51" i="4"/>
  <c r="F51" i="4" s="1"/>
  <c r="E51" i="4"/>
  <c r="E53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D85" i="4"/>
  <c r="D226" i="4" s="1"/>
  <c r="E85" i="4"/>
  <c r="F85" i="4" s="1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D112" i="4"/>
  <c r="E112" i="4"/>
  <c r="F112" i="4" s="1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D148" i="4"/>
  <c r="E148" i="4"/>
  <c r="F148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D176" i="4"/>
  <c r="E176" i="4"/>
  <c r="F176" i="4"/>
  <c r="F178" i="4"/>
  <c r="F179" i="4"/>
  <c r="F180" i="4"/>
  <c r="D181" i="4"/>
  <c r="E181" i="4"/>
  <c r="F181" i="4" s="1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D224" i="4"/>
  <c r="E224" i="4"/>
  <c r="F224" i="4" s="1"/>
  <c r="E226" i="4"/>
  <c r="F230" i="4"/>
  <c r="F231" i="4"/>
  <c r="F232" i="4"/>
  <c r="F233" i="4"/>
  <c r="F234" i="4"/>
  <c r="D235" i="4"/>
  <c r="E235" i="4"/>
  <c r="E267" i="4" s="1"/>
  <c r="F267" i="4" s="1"/>
  <c r="F235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D258" i="4"/>
  <c r="E258" i="4"/>
  <c r="F258" i="4"/>
  <c r="F260" i="4"/>
  <c r="F262" i="4"/>
  <c r="F263" i="4"/>
  <c r="F264" i="4"/>
  <c r="D265" i="4"/>
  <c r="E265" i="4"/>
  <c r="F265" i="4"/>
  <c r="D267" i="4"/>
  <c r="F269" i="4"/>
  <c r="F271" i="4"/>
  <c r="D273" i="4"/>
  <c r="E273" i="4"/>
  <c r="F273" i="4"/>
  <c r="F275" i="4"/>
  <c r="F276" i="4"/>
  <c r="F277" i="4"/>
  <c r="D278" i="4"/>
  <c r="E278" i="4"/>
  <c r="F278" i="4" s="1"/>
  <c r="F280" i="4"/>
  <c r="F282" i="4"/>
  <c r="D284" i="4"/>
  <c r="F286" i="4"/>
  <c r="F287" i="4"/>
  <c r="D288" i="4"/>
  <c r="D295" i="4" s="1"/>
  <c r="E288" i="4"/>
  <c r="F288" i="4"/>
  <c r="F290" i="4"/>
  <c r="F291" i="4"/>
  <c r="F292" i="4"/>
  <c r="D293" i="4"/>
  <c r="E293" i="4"/>
  <c r="F293" i="4" s="1"/>
  <c r="D9" i="2"/>
  <c r="D17" i="2"/>
  <c r="D26" i="2"/>
  <c r="D45" i="2" s="1"/>
  <c r="D30" i="2"/>
  <c r="D43" i="2"/>
  <c r="D76" i="2"/>
  <c r="D201" i="2" s="1"/>
  <c r="D102" i="2"/>
  <c r="D134" i="2"/>
  <c r="D159" i="2"/>
  <c r="D164" i="2"/>
  <c r="D199" i="2"/>
  <c r="D209" i="2"/>
  <c r="D238" i="2" s="1"/>
  <c r="D229" i="2"/>
  <c r="D236" i="2"/>
  <c r="D244" i="2"/>
  <c r="D248" i="2"/>
  <c r="D254" i="2"/>
  <c r="D258" i="2"/>
  <c r="D264" i="2" s="1"/>
  <c r="D262" i="2"/>
  <c r="D228" i="4" l="1"/>
  <c r="F226" i="4"/>
  <c r="F53" i="4"/>
  <c r="E295" i="4"/>
  <c r="F295" i="4" s="1"/>
  <c r="E228" i="4"/>
  <c r="F228" i="4" s="1"/>
  <c r="E284" i="4"/>
  <c r="F284" i="4" s="1"/>
  <c r="D203" i="2"/>
</calcChain>
</file>

<file path=xl/sharedStrings.xml><?xml version="1.0" encoding="utf-8"?>
<sst xmlns="http://schemas.openxmlformats.org/spreadsheetml/2006/main" count="1011" uniqueCount="472">
  <si>
    <t>Change</t>
  </si>
  <si>
    <t>OPERATING REVENUE</t>
  </si>
  <si>
    <t xml:space="preserve">      Offertory Collections</t>
  </si>
  <si>
    <t>4005.00000</t>
  </si>
  <si>
    <t>Offertory Collection</t>
  </si>
  <si>
    <t>4020.00000</t>
  </si>
  <si>
    <t>Building Upkeep Collection</t>
  </si>
  <si>
    <t>4040.00000</t>
  </si>
  <si>
    <t>Easter Offering Collection</t>
  </si>
  <si>
    <t>4045.00000</t>
  </si>
  <si>
    <t>Christmas Offertory Collection</t>
  </si>
  <si>
    <t>4050.00000</t>
  </si>
  <si>
    <t>Parish Appeal Receipts</t>
  </si>
  <si>
    <t>Offertory Collections Total</t>
  </si>
  <si>
    <t xml:space="preserve">      Donations &amp; Bequests</t>
  </si>
  <si>
    <t>4205.00100</t>
  </si>
  <si>
    <t>Flowers</t>
  </si>
  <si>
    <t>4205.00300</t>
  </si>
  <si>
    <t>Candles</t>
  </si>
  <si>
    <t>4205.09500</t>
  </si>
  <si>
    <t>Other General Donations</t>
  </si>
  <si>
    <t>4215.00100</t>
  </si>
  <si>
    <t>Baptisms</t>
  </si>
  <si>
    <t>4215.00300</t>
  </si>
  <si>
    <t>Funerals</t>
  </si>
  <si>
    <t>4215.00500</t>
  </si>
  <si>
    <t>Weddings</t>
  </si>
  <si>
    <t>Donations &amp; Bequests Total</t>
  </si>
  <si>
    <t xml:space="preserve">      Fundraising</t>
  </si>
  <si>
    <t>4320.00000</t>
  </si>
  <si>
    <t>Festival Income</t>
  </si>
  <si>
    <t>4325.00000</t>
  </si>
  <si>
    <t>Festival Expense</t>
  </si>
  <si>
    <t>4330.00000</t>
  </si>
  <si>
    <t>Raffle Income</t>
  </si>
  <si>
    <t>4335.00000</t>
  </si>
  <si>
    <t>Raffle Expense</t>
  </si>
  <si>
    <t>4350.00000</t>
  </si>
  <si>
    <t>Merchandise Discount Program Income</t>
  </si>
  <si>
    <t>4355.00000</t>
  </si>
  <si>
    <t>Merchandise Discount Program Expense</t>
  </si>
  <si>
    <t>4395.00000</t>
  </si>
  <si>
    <t>Other Fund Raising Expense</t>
  </si>
  <si>
    <t>Fundraising Total</t>
  </si>
  <si>
    <t xml:space="preserve">      Campaign Income</t>
  </si>
  <si>
    <t>4405.00500</t>
  </si>
  <si>
    <t>Building Fund Interest</t>
  </si>
  <si>
    <t>4405.07000</t>
  </si>
  <si>
    <t>Church Alive Campaign Interest</t>
  </si>
  <si>
    <t>Campaign Income Total</t>
  </si>
  <si>
    <t xml:space="preserve">      Other Income</t>
  </si>
  <si>
    <t>4405.00000</t>
  </si>
  <si>
    <t>Cath. Institute Interest</t>
  </si>
  <si>
    <t>4405.02500</t>
  </si>
  <si>
    <t>D &amp; L Tuition Assistance Fund Intere</t>
  </si>
  <si>
    <t>4470.00000</t>
  </si>
  <si>
    <t>Endowment Investment Income</t>
  </si>
  <si>
    <t>4805.00000</t>
  </si>
  <si>
    <t>Votive Light Income</t>
  </si>
  <si>
    <t>4810.00000</t>
  </si>
  <si>
    <t>Votive Light Expense</t>
  </si>
  <si>
    <t>4820.00100</t>
  </si>
  <si>
    <t>Hall Rental Income</t>
  </si>
  <si>
    <t>4820.00300</t>
  </si>
  <si>
    <t>Classroom Rental Income</t>
  </si>
  <si>
    <t>4820.00900</t>
  </si>
  <si>
    <t>Priest Residency Fee</t>
  </si>
  <si>
    <t>4820.09500</t>
  </si>
  <si>
    <t>Other Usage Income</t>
  </si>
  <si>
    <t>4890.00000</t>
  </si>
  <si>
    <t>Refunds</t>
  </si>
  <si>
    <t>4891.00000</t>
  </si>
  <si>
    <t>Transfer from Mass Stipend Account</t>
  </si>
  <si>
    <t>Other Income Total</t>
  </si>
  <si>
    <t>OPERATING REVENUE TOTAL</t>
  </si>
  <si>
    <t>OPERATING EXPENSE</t>
  </si>
  <si>
    <t xml:space="preserve">      Administration</t>
  </si>
  <si>
    <t>50000</t>
  </si>
  <si>
    <t>Salary</t>
  </si>
  <si>
    <t>50016</t>
  </si>
  <si>
    <t>Mass Stipend Allowance</t>
  </si>
  <si>
    <t>50020</t>
  </si>
  <si>
    <t>FICA Expense</t>
  </si>
  <si>
    <t>50030</t>
  </si>
  <si>
    <t>Health Insurance</t>
  </si>
  <si>
    <t>50038</t>
  </si>
  <si>
    <t>MedSupp-Clergy Medical Supplemental</t>
  </si>
  <si>
    <t>50040</t>
  </si>
  <si>
    <t>Long-Term Care</t>
  </si>
  <si>
    <t>50045</t>
  </si>
  <si>
    <t>Dental Coverage</t>
  </si>
  <si>
    <t>50050</t>
  </si>
  <si>
    <t>Pension</t>
  </si>
  <si>
    <t>50051</t>
  </si>
  <si>
    <t>Pension Charge – for Priest (PBP)</t>
  </si>
  <si>
    <t>50053</t>
  </si>
  <si>
    <t>Pension Charge – for Priest (403B)</t>
  </si>
  <si>
    <t>50055</t>
  </si>
  <si>
    <t>Vision</t>
  </si>
  <si>
    <t>50060</t>
  </si>
  <si>
    <t>Life</t>
  </si>
  <si>
    <t>50065</t>
  </si>
  <si>
    <t>Long Term Disability</t>
  </si>
  <si>
    <t>50070</t>
  </si>
  <si>
    <t>Workers Comp</t>
  </si>
  <si>
    <t>50075</t>
  </si>
  <si>
    <t>Unemployment Comp</t>
  </si>
  <si>
    <t>5215.00100</t>
  </si>
  <si>
    <t>Clergy Retreat Stipend</t>
  </si>
  <si>
    <t>5215.09500</t>
  </si>
  <si>
    <t>Other Clergy Expenses</t>
  </si>
  <si>
    <t>5225.00000</t>
  </si>
  <si>
    <t>Office Materials &amp; Supplies</t>
  </si>
  <si>
    <t>5235.00000</t>
  </si>
  <si>
    <t>Postage-Administration</t>
  </si>
  <si>
    <t>5245.09500</t>
  </si>
  <si>
    <t>Other Communications / PublicRelation</t>
  </si>
  <si>
    <t>5255.00100</t>
  </si>
  <si>
    <t>Telephone</t>
  </si>
  <si>
    <t>5255.00500</t>
  </si>
  <si>
    <t>Internet Service</t>
  </si>
  <si>
    <t>5255.00600</t>
  </si>
  <si>
    <t>Website Hosting</t>
  </si>
  <si>
    <t>5285.00100</t>
  </si>
  <si>
    <t>Payroll</t>
  </si>
  <si>
    <t>5285.00500</t>
  </si>
  <si>
    <t>Envelope /Contribution Records</t>
  </si>
  <si>
    <t>5285.01300</t>
  </si>
  <si>
    <t>Bank Fees</t>
  </si>
  <si>
    <t>5285.09500</t>
  </si>
  <si>
    <t>Other Processing Services</t>
  </si>
  <si>
    <t>5294.00000</t>
  </si>
  <si>
    <t>Management Fee</t>
  </si>
  <si>
    <t>5295.00000</t>
  </si>
  <si>
    <t>Other Administrative Expense</t>
  </si>
  <si>
    <t>Administration Total</t>
  </si>
  <si>
    <t xml:space="preserve">      Operations &amp; Maintenance</t>
  </si>
  <si>
    <t>50002</t>
  </si>
  <si>
    <t>Overtime</t>
  </si>
  <si>
    <t>5325.00000</t>
  </si>
  <si>
    <t>Maintenance Materials &amp; Supplies</t>
  </si>
  <si>
    <t>5350.00100</t>
  </si>
  <si>
    <t>Electricity Expense</t>
  </si>
  <si>
    <t>5350.00300</t>
  </si>
  <si>
    <t>Gas Expense</t>
  </si>
  <si>
    <t>5350.00700</t>
  </si>
  <si>
    <t>Water Expense</t>
  </si>
  <si>
    <t>5350.00900</t>
  </si>
  <si>
    <t>Sewage Expense</t>
  </si>
  <si>
    <t>5385.00300</t>
  </si>
  <si>
    <t>Computer Equipment Contract</t>
  </si>
  <si>
    <t>5385.00700</t>
  </si>
  <si>
    <t>Copier Equipment Contract</t>
  </si>
  <si>
    <t>5385.01100</t>
  </si>
  <si>
    <t>Pest Control Contract</t>
  </si>
  <si>
    <t>5385.01300</t>
  </si>
  <si>
    <t>Rubbish Collection Contract</t>
  </si>
  <si>
    <t>5385.01500</t>
  </si>
  <si>
    <t>Heating &amp; Cooling Equip Contract</t>
  </si>
  <si>
    <t>5385.01700</t>
  </si>
  <si>
    <t>Snow Removal Contract</t>
  </si>
  <si>
    <t>5385.01900</t>
  </si>
  <si>
    <t>Lawn Care Service Contract</t>
  </si>
  <si>
    <t>5385.09500</t>
  </si>
  <si>
    <t>Other Contracted Services</t>
  </si>
  <si>
    <t>5390.00000</t>
  </si>
  <si>
    <t>Transportation/Vehicle Expense</t>
  </si>
  <si>
    <t>5395.00000</t>
  </si>
  <si>
    <t>Other Operation &amp; Maintenance Expense</t>
  </si>
  <si>
    <t>Operations &amp; Maintenance Total</t>
  </si>
  <si>
    <t xml:space="preserve">      Liturgical &amp; Rectory</t>
  </si>
  <si>
    <t>5020.00100</t>
  </si>
  <si>
    <t>Altar Breads</t>
  </si>
  <si>
    <t>5020.00300</t>
  </si>
  <si>
    <t>Altar Wine</t>
  </si>
  <si>
    <t>5020.00500</t>
  </si>
  <si>
    <t>Altar Candles</t>
  </si>
  <si>
    <t>5020.00700</t>
  </si>
  <si>
    <t>Altar Linens</t>
  </si>
  <si>
    <t>5020.00900</t>
  </si>
  <si>
    <t>5020.01100</t>
  </si>
  <si>
    <t>Vestments</t>
  </si>
  <si>
    <t>5020.01300</t>
  </si>
  <si>
    <t>Worship Books Expense</t>
  </si>
  <si>
    <t>5020.09500</t>
  </si>
  <si>
    <t>Other Worship Expense</t>
  </si>
  <si>
    <t>5030.00100</t>
  </si>
  <si>
    <t>Altar Servers</t>
  </si>
  <si>
    <t>5030.00700</t>
  </si>
  <si>
    <t>Choir</t>
  </si>
  <si>
    <t>5040.00000</t>
  </si>
  <si>
    <t>Liturgical Furnishings (Under$4,000)</t>
  </si>
  <si>
    <t>5050.00000</t>
  </si>
  <si>
    <t>Honoraria-Visiting Clergy</t>
  </si>
  <si>
    <t>5430.00000</t>
  </si>
  <si>
    <t>Rectory Table &amp; Household Expense</t>
  </si>
  <si>
    <t>5450.00100</t>
  </si>
  <si>
    <t>Rectory Electricity Expense</t>
  </si>
  <si>
    <t>5450.00300</t>
  </si>
  <si>
    <t>Rectory Gas Expense</t>
  </si>
  <si>
    <t>5450.00700</t>
  </si>
  <si>
    <t>Rectory Water Expense</t>
  </si>
  <si>
    <t>5450.00900</t>
  </si>
  <si>
    <t>Rectory Sewage Expense</t>
  </si>
  <si>
    <t>5450.01100</t>
  </si>
  <si>
    <t>Rectory Cable Expense</t>
  </si>
  <si>
    <t>5460.00100</t>
  </si>
  <si>
    <t>Rectory Building/Fixtures Upkeep</t>
  </si>
  <si>
    <t>5460.00300</t>
  </si>
  <si>
    <t>Rectory Furnishings/Equip.</t>
  </si>
  <si>
    <t>5465.00000</t>
  </si>
  <si>
    <t>Real Estate Tax - Rectory</t>
  </si>
  <si>
    <t>5495.00000</t>
  </si>
  <si>
    <t>Other Rectory Expense</t>
  </si>
  <si>
    <t>Liturgical &amp; Rectory Total</t>
  </si>
  <si>
    <t xml:space="preserve">      Religious Ed &amp; C.A.R.E.S.</t>
  </si>
  <si>
    <t>5650.00000</t>
  </si>
  <si>
    <t>Elementary/High School Tuition Aid</t>
  </si>
  <si>
    <t>5660.00000</t>
  </si>
  <si>
    <t>Elementary Education Fund Expense</t>
  </si>
  <si>
    <t>6001.00100</t>
  </si>
  <si>
    <t>Registration Fee - RE</t>
  </si>
  <si>
    <t>6001.09500</t>
  </si>
  <si>
    <t>Other Income- RE</t>
  </si>
  <si>
    <t>6025.00000</t>
  </si>
  <si>
    <t>Materials &amp; Supplies - RE</t>
  </si>
  <si>
    <t>6050.00100</t>
  </si>
  <si>
    <t>Electricity Expense - RE</t>
  </si>
  <si>
    <t>6050.00300</t>
  </si>
  <si>
    <t>Gas Expense - RE</t>
  </si>
  <si>
    <t>6050.00700</t>
  </si>
  <si>
    <t>Water Expense - RE</t>
  </si>
  <si>
    <t>6050.00900</t>
  </si>
  <si>
    <t>Sewage Expense - RE</t>
  </si>
  <si>
    <t>6050.09500</t>
  </si>
  <si>
    <t>Other Utilities Expense- RE</t>
  </si>
  <si>
    <t>6070.00000</t>
  </si>
  <si>
    <t>Refreshments - RE</t>
  </si>
  <si>
    <t>6095.00000</t>
  </si>
  <si>
    <t>Other Relig. Ed. Expense</t>
  </si>
  <si>
    <t>6201.09500</t>
  </si>
  <si>
    <t>Other Income - AE</t>
  </si>
  <si>
    <t>6225.00000</t>
  </si>
  <si>
    <t>Supplies Expense - AE</t>
  </si>
  <si>
    <t>6295.00000</t>
  </si>
  <si>
    <t>Other Expense - AE</t>
  </si>
  <si>
    <t>Religious Ed &amp; C.A.R.E.S. Total</t>
  </si>
  <si>
    <t xml:space="preserve">      Property &amp; Liability Insurance</t>
  </si>
  <si>
    <t>5905.00000</t>
  </si>
  <si>
    <t>General Liability Insurance</t>
  </si>
  <si>
    <t>5910.00000</t>
  </si>
  <si>
    <t>Property &amp; Fire Insurance</t>
  </si>
  <si>
    <t>5925.00000</t>
  </si>
  <si>
    <t>Automobile Insurance</t>
  </si>
  <si>
    <t>Property &amp; Liability Insurance Total</t>
  </si>
  <si>
    <t xml:space="preserve">      Social/ Outreach/ Other</t>
  </si>
  <si>
    <t>6125.00000</t>
  </si>
  <si>
    <t>Supplies Expense - YM</t>
  </si>
  <si>
    <t>6170.00000</t>
  </si>
  <si>
    <t>Refreshments Expense - YM</t>
  </si>
  <si>
    <t>6395.00000</t>
  </si>
  <si>
    <t>Other Social Service Expense</t>
  </si>
  <si>
    <t>6401.00000</t>
  </si>
  <si>
    <t>Senior Citizen Income</t>
  </si>
  <si>
    <t>6495.00000</t>
  </si>
  <si>
    <t>Senior Citizen Expense</t>
  </si>
  <si>
    <t>6601.09500</t>
  </si>
  <si>
    <t>Other Community Program Income</t>
  </si>
  <si>
    <t>6690.00100</t>
  </si>
  <si>
    <t>Fire Department Donation Expense</t>
  </si>
  <si>
    <t>6690.09500</t>
  </si>
  <si>
    <t>Other Donation Expense</t>
  </si>
  <si>
    <t>6695.09500</t>
  </si>
  <si>
    <t>Other Community  Program Expense</t>
  </si>
  <si>
    <t>6701.01100</t>
  </si>
  <si>
    <t>Parishioner Retreats Income</t>
  </si>
  <si>
    <t>6795.00500</t>
  </si>
  <si>
    <t>Social Picnics Expense</t>
  </si>
  <si>
    <t>6795.00900</t>
  </si>
  <si>
    <t>Socials Expense</t>
  </si>
  <si>
    <t>6795.01100</t>
  </si>
  <si>
    <t>Parishioner Retreats Expense</t>
  </si>
  <si>
    <t>6795.09500</t>
  </si>
  <si>
    <t>Other Social Activity Expense</t>
  </si>
  <si>
    <t>6801.09500</t>
  </si>
  <si>
    <t>Other Parish Program Income</t>
  </si>
  <si>
    <t>6895.00000</t>
  </si>
  <si>
    <t>Other Parish Programs Expense</t>
  </si>
  <si>
    <t>6895.00100</t>
  </si>
  <si>
    <t>Bible School Expense</t>
  </si>
  <si>
    <t>6895.09500</t>
  </si>
  <si>
    <t>6901.00100</t>
  </si>
  <si>
    <t>Rental Property Income - School Building</t>
  </si>
  <si>
    <t>6901.00300</t>
  </si>
  <si>
    <t>Convent Building (Closed)</t>
  </si>
  <si>
    <t>6950.00100</t>
  </si>
  <si>
    <t>Electric Expense - RP</t>
  </si>
  <si>
    <t>6950.00300</t>
  </si>
  <si>
    <t>Gas Expense - RP</t>
  </si>
  <si>
    <t>6950.00700</t>
  </si>
  <si>
    <t>Water Expense - RP</t>
  </si>
  <si>
    <t>6950.00900</t>
  </si>
  <si>
    <t>Sewage Expense - RP</t>
  </si>
  <si>
    <t>6950.09500</t>
  </si>
  <si>
    <t>Other RP Utilities</t>
  </si>
  <si>
    <t>6960.00000</t>
  </si>
  <si>
    <t>Upkeep of Rental Property</t>
  </si>
  <si>
    <t>Social/ Outreach/ Other Total</t>
  </si>
  <si>
    <t>OPERATING EXPENSE TOTAL</t>
  </si>
  <si>
    <t>OPERATING SURPLUS (DEFICIT)</t>
  </si>
  <si>
    <t>NON-OPERATING ITEMS</t>
  </si>
  <si>
    <t xml:space="preserve">      Extraordinary Maintenance Expense</t>
  </si>
  <si>
    <t>9590.00500</t>
  </si>
  <si>
    <t>Church Building &amp; Contents Expense</t>
  </si>
  <si>
    <t>9590.01000</t>
  </si>
  <si>
    <t>Rectory Building &amp; Content Expense</t>
  </si>
  <si>
    <t>9590.02000</t>
  </si>
  <si>
    <t>Rental Property Building &amp; Content Expense</t>
  </si>
  <si>
    <t>9590.02500</t>
  </si>
  <si>
    <t>School Building &amp; Content Expense</t>
  </si>
  <si>
    <t>Extraordinary Maintenance Expense Total</t>
  </si>
  <si>
    <t xml:space="preserve">      Net Third Party Collections</t>
  </si>
  <si>
    <t>9105.00000</t>
  </si>
  <si>
    <t>St. Anthony / DePaul Receipts</t>
  </si>
  <si>
    <t>9115.00000</t>
  </si>
  <si>
    <t>Christmas Charities Receipts</t>
  </si>
  <si>
    <t>9125.00000</t>
  </si>
  <si>
    <t>Mission Sunday Receipts</t>
  </si>
  <si>
    <t>9130.00000</t>
  </si>
  <si>
    <t>Mission Sunday Remitted</t>
  </si>
  <si>
    <t>9135.00000</t>
  </si>
  <si>
    <t>Mission Cooperation Receipts</t>
  </si>
  <si>
    <t>9140.00000</t>
  </si>
  <si>
    <t>Mission Cooperation Remitted</t>
  </si>
  <si>
    <t>9145.00000</t>
  </si>
  <si>
    <t>Religious Retirement Receipts</t>
  </si>
  <si>
    <t>9150.00000</t>
  </si>
  <si>
    <t>Religious Retirement Remitted</t>
  </si>
  <si>
    <t>9160.00000</t>
  </si>
  <si>
    <t>Cath. Un./Comm. Camp. Rem.</t>
  </si>
  <si>
    <t>9165.00000</t>
  </si>
  <si>
    <t>Human Devel./Home Mis. Rec.</t>
  </si>
  <si>
    <t>9170.00000</t>
  </si>
  <si>
    <t>Human Devel./Home Mis. Rem.</t>
  </si>
  <si>
    <t>9205.00000</t>
  </si>
  <si>
    <t>Peter's Pence Receipts</t>
  </si>
  <si>
    <t>9210.00000</t>
  </si>
  <si>
    <t>Peter's Pence Remitted</t>
  </si>
  <si>
    <t>9245.00000</t>
  </si>
  <si>
    <t>Bishop Education Fund Rec.</t>
  </si>
  <si>
    <t>9250.00000</t>
  </si>
  <si>
    <t>Bishop Education Fund Rem.</t>
  </si>
  <si>
    <t>9380.00000</t>
  </si>
  <si>
    <t>Other Diocesan Coll. Receipts</t>
  </si>
  <si>
    <t>9385.00000</t>
  </si>
  <si>
    <t>Other Diocesan Coll. Remitted</t>
  </si>
  <si>
    <t>9390.00000</t>
  </si>
  <si>
    <t>Non-Diocesan Coll Receipts</t>
  </si>
  <si>
    <t>Net Third Party Collections Total</t>
  </si>
  <si>
    <t xml:space="preserve">      Proceeds from Sale of Assets</t>
  </si>
  <si>
    <t>9550.00000</t>
  </si>
  <si>
    <t>Proceeds Sale of Assets</t>
  </si>
  <si>
    <t xml:space="preserve">      Proceeds from Insurance Claim (Net)</t>
  </si>
  <si>
    <t>9580.00000</t>
  </si>
  <si>
    <t>Proceeds Insurance Claim</t>
  </si>
  <si>
    <t>9585.00500</t>
  </si>
  <si>
    <t>Repairs - Church Building</t>
  </si>
  <si>
    <t>9585.01000</t>
  </si>
  <si>
    <t>Repairs - Rectory Building</t>
  </si>
  <si>
    <t>Proceeds from Insurance Claim (Net) Total</t>
  </si>
  <si>
    <t>NON-OPERATING ITEMS TOTAL</t>
  </si>
  <si>
    <t>ASSETS - Unrestricted Funds</t>
  </si>
  <si>
    <t xml:space="preserve">      Cash</t>
  </si>
  <si>
    <t>1001.01000</t>
  </si>
  <si>
    <t>Cash Account #01</t>
  </si>
  <si>
    <t xml:space="preserve">      Deposit &amp; Loan Operating Savings</t>
  </si>
  <si>
    <t>1305.00000</t>
  </si>
  <si>
    <t>D&amp;L Net (Deposit)Withdrawal</t>
  </si>
  <si>
    <t>ASSETS - Unrestricted Funds TOTAL</t>
  </si>
  <si>
    <t>ASSETS - Restricted Funds</t>
  </si>
  <si>
    <t xml:space="preserve">      Deposit &amp; Loan Restricted Savings</t>
  </si>
  <si>
    <t>1305.00500</t>
  </si>
  <si>
    <t>Building Fund</t>
  </si>
  <si>
    <t>1305.02500</t>
  </si>
  <si>
    <t>D&amp;L Net Tuition Assistance Fund</t>
  </si>
  <si>
    <t>Deposit &amp; Loan Restricted Savings Total</t>
  </si>
  <si>
    <t xml:space="preserve">      Deposit &amp; Loan Restricted Campaign</t>
  </si>
  <si>
    <t>1305.07000</t>
  </si>
  <si>
    <t>Church Alive Campaign</t>
  </si>
  <si>
    <t xml:space="preserve">      Parish Endowment Investment</t>
  </si>
  <si>
    <t>1370.00000</t>
  </si>
  <si>
    <t>Parish Endowment Investment Saving</t>
  </si>
  <si>
    <t>ASSETS - Restricted Funds TOTAL</t>
  </si>
  <si>
    <t>LIABILITIES</t>
  </si>
  <si>
    <t xml:space="preserve">      Deposit &amp; Loan Borrowing Debt</t>
  </si>
  <si>
    <t>2510.00100</t>
  </si>
  <si>
    <t>D. &amp; L. Borrowing</t>
  </si>
  <si>
    <t>2510.00200</t>
  </si>
  <si>
    <t>D. &amp; L. Debt Payment</t>
  </si>
  <si>
    <t>Deposit &amp; Loan Borrowing Debt Total</t>
  </si>
  <si>
    <t xml:space="preserve">      Other Payables</t>
  </si>
  <si>
    <t>2005.00000</t>
  </si>
  <si>
    <t>Vendor's Bills Payable</t>
  </si>
  <si>
    <t>2009.00000</t>
  </si>
  <si>
    <t>PCC Unemployment Payable</t>
  </si>
  <si>
    <t>Other Payables Total</t>
  </si>
  <si>
    <t>LIABILITIES TOTAL</t>
  </si>
  <si>
    <t>2nd Quarter 2025-2026</t>
  </si>
  <si>
    <t>7/1/2025 - 12/31/2025</t>
  </si>
  <si>
    <t>801001 - Regina Coeli - Standard Bulletin Financial Detail</t>
  </si>
  <si>
    <t>4250.00100</t>
  </si>
  <si>
    <t>Bequests - Unrestricted</t>
  </si>
  <si>
    <t>4260.00000</t>
  </si>
  <si>
    <t>Restricted Donations</t>
  </si>
  <si>
    <t>4310.00000</t>
  </si>
  <si>
    <t>Bingo Income</t>
  </si>
  <si>
    <t>4315.00000</t>
  </si>
  <si>
    <t>Bingo Expense</t>
  </si>
  <si>
    <t>4390.00000</t>
  </si>
  <si>
    <t>Other Fund Raising Income</t>
  </si>
  <si>
    <t>4405.01500</t>
  </si>
  <si>
    <t>D &amp; L Capital Improvement Interest</t>
  </si>
  <si>
    <t>4495.00000</t>
  </si>
  <si>
    <t>Other Interest &amp; Dividends</t>
  </si>
  <si>
    <t>4895.00000</t>
  </si>
  <si>
    <t>Other Operating Income</t>
  </si>
  <si>
    <t>50008</t>
  </si>
  <si>
    <t>Bonus pay</t>
  </si>
  <si>
    <t>5360.00100</t>
  </si>
  <si>
    <t>Buildings &amp; Fixtures Upkeep</t>
  </si>
  <si>
    <t>5030.00500</t>
  </si>
  <si>
    <t>Eucharistic Ministers</t>
  </si>
  <si>
    <t>5030.01100</t>
  </si>
  <si>
    <t>Lectors</t>
  </si>
  <si>
    <t>5095.00000</t>
  </si>
  <si>
    <t>Other Liturgical Expense</t>
  </si>
  <si>
    <t>5440.00000</t>
  </si>
  <si>
    <t>Rectory Furnishings/Equipment under $4,000</t>
  </si>
  <si>
    <t>6060.00100</t>
  </si>
  <si>
    <t>Buildings/Fixtures Upkeep- RE</t>
  </si>
  <si>
    <t>6065.00000</t>
  </si>
  <si>
    <t>Teacher Training &amp; Conference RE</t>
  </si>
  <si>
    <t>6090.00000</t>
  </si>
  <si>
    <t>Transportation/Vehicle Expense - RE</t>
  </si>
  <si>
    <t>6101.00300</t>
  </si>
  <si>
    <t>Trips - YM</t>
  </si>
  <si>
    <t>6195.00000</t>
  </si>
  <si>
    <t>Other Youth Ministry Expense</t>
  </si>
  <si>
    <t>6701.00500</t>
  </si>
  <si>
    <t>Social Picnics Income</t>
  </si>
  <si>
    <t>6701.00700</t>
  </si>
  <si>
    <t>Social Trips Income</t>
  </si>
  <si>
    <t>6701.09500</t>
  </si>
  <si>
    <t>Other Social Activity Income</t>
  </si>
  <si>
    <t>6901.09500</t>
  </si>
  <si>
    <t>Other Buildings - RP</t>
  </si>
  <si>
    <t>6995.00000</t>
  </si>
  <si>
    <t>Other Rental Property Expense</t>
  </si>
  <si>
    <t>9590.09500</t>
  </si>
  <si>
    <t>Other Buildings &amp; Content</t>
  </si>
  <si>
    <t>9110.00000</t>
  </si>
  <si>
    <t>St. Anthony / DePaul Remitted</t>
  </si>
  <si>
    <t>9155.00000</t>
  </si>
  <si>
    <t>Cath. Un./Comm. Camp. Rec.</t>
  </si>
  <si>
    <t>9190.00000</t>
  </si>
  <si>
    <t>Overseas Appeal Remitted</t>
  </si>
  <si>
    <t>1305.01500</t>
  </si>
  <si>
    <t>D&amp;L Net Capital Improvement  Fund</t>
  </si>
  <si>
    <t>2006.00000</t>
  </si>
  <si>
    <t>Payroll Payable</t>
  </si>
  <si>
    <t>2nd Quarter 2024-2025</t>
  </si>
  <si>
    <t>7/1/2024 - 12/31/2024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</si>
</sst>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41" fontId="0" fillId="0" borderId="0" xfId="0" applyNumberForma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3" fontId="1" fillId="0" borderId="0" xfId="0" applyNumberFormat="1" applyFont="1" applyAlignment="1">
      <alignment vertical="center"/>
    </xf>
    <xf numFmtId="4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41" fontId="1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0" fillId="0" borderId="0" xfId="0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 indent="1"/>
    </xf>
    <xf numFmtId="43" fontId="5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4"/>
  <sheetViews>
    <sheetView tabSelected="1" workbookViewId="0">
      <pane ySplit="2" topLeftCell="A3" activePane="bottomLeft" state="frozen"/>
      <selection pane="bottomLeft" activeCell="E1" sqref="E1:E1048576"/>
    </sheetView>
  </sheetViews>
  <sheetFormatPr defaultColWidth="9.109375" defaultRowHeight="14.4" x14ac:dyDescent="0.3"/>
  <cols>
    <col min="1" max="1" width="38.6640625" style="4" customWidth="1"/>
    <col min="2" max="2" width="12.44140625" style="1" customWidth="1"/>
    <col min="3" max="3" width="42.6640625" style="4" customWidth="1"/>
    <col min="4" max="4" width="23.6640625" style="2" customWidth="1"/>
    <col min="5" max="5" width="18.6640625" style="6" customWidth="1"/>
    <col min="6" max="16384" width="9.109375" style="3"/>
  </cols>
  <sheetData>
    <row r="1" spans="1:5" s="10" customFormat="1" ht="18" customHeight="1" x14ac:dyDescent="0.3">
      <c r="A1" s="5" t="s">
        <v>409</v>
      </c>
      <c r="B1" s="7"/>
      <c r="C1" s="5"/>
      <c r="D1" s="8" t="s">
        <v>407</v>
      </c>
      <c r="E1" s="9"/>
    </row>
    <row r="2" spans="1:5" s="10" customFormat="1" ht="18" customHeight="1" x14ac:dyDescent="0.3">
      <c r="A2" s="5"/>
      <c r="B2" s="7"/>
      <c r="C2" s="5"/>
      <c r="D2" s="8" t="s">
        <v>408</v>
      </c>
      <c r="E2" s="11"/>
    </row>
    <row r="3" spans="1:5" x14ac:dyDescent="0.3">
      <c r="A3" s="15" t="s">
        <v>1</v>
      </c>
    </row>
    <row r="4" spans="1:5" x14ac:dyDescent="0.3">
      <c r="A4" s="4" t="s">
        <v>2</v>
      </c>
      <c r="B4" s="1" t="s">
        <v>3</v>
      </c>
      <c r="C4" s="4" t="s">
        <v>4</v>
      </c>
      <c r="D4" s="2">
        <v>870686.13</v>
      </c>
    </row>
    <row r="5" spans="1:5" x14ac:dyDescent="0.3">
      <c r="B5" s="1" t="s">
        <v>5</v>
      </c>
      <c r="C5" s="4" t="s">
        <v>6</v>
      </c>
      <c r="D5" s="2">
        <v>23099.27</v>
      </c>
    </row>
    <row r="6" spans="1:5" x14ac:dyDescent="0.3">
      <c r="B6" s="1" t="s">
        <v>7</v>
      </c>
      <c r="C6" s="4" t="s">
        <v>8</v>
      </c>
      <c r="D6" s="2">
        <v>15</v>
      </c>
    </row>
    <row r="7" spans="1:5" x14ac:dyDescent="0.3">
      <c r="B7" s="1" t="s">
        <v>9</v>
      </c>
      <c r="C7" s="4" t="s">
        <v>10</v>
      </c>
      <c r="D7" s="2">
        <v>43843.5</v>
      </c>
    </row>
    <row r="8" spans="1:5" ht="16.2" x14ac:dyDescent="0.3">
      <c r="B8" s="1" t="s">
        <v>11</v>
      </c>
      <c r="C8" s="4" t="s">
        <v>12</v>
      </c>
      <c r="D8" s="12">
        <v>146292.43</v>
      </c>
    </row>
    <row r="9" spans="1:5" ht="16.2" x14ac:dyDescent="0.3">
      <c r="C9" s="14" t="s">
        <v>13</v>
      </c>
      <c r="D9" s="13">
        <f>SUM(D4:D8)</f>
        <v>1083936.33</v>
      </c>
    </row>
    <row r="11" spans="1:5" x14ac:dyDescent="0.3">
      <c r="A11" s="4" t="s">
        <v>14</v>
      </c>
      <c r="B11" s="1" t="s">
        <v>15</v>
      </c>
      <c r="C11" s="4" t="s">
        <v>16</v>
      </c>
      <c r="D11" s="2">
        <v>3727</v>
      </c>
    </row>
    <row r="12" spans="1:5" x14ac:dyDescent="0.3">
      <c r="B12" s="1" t="s">
        <v>17</v>
      </c>
      <c r="C12" s="4" t="s">
        <v>18</v>
      </c>
      <c r="D12" s="2">
        <v>-110</v>
      </c>
    </row>
    <row r="13" spans="1:5" x14ac:dyDescent="0.3">
      <c r="B13" s="1" t="s">
        <v>19</v>
      </c>
      <c r="C13" s="4" t="s">
        <v>20</v>
      </c>
      <c r="D13" s="2">
        <v>25125</v>
      </c>
    </row>
    <row r="14" spans="1:5" x14ac:dyDescent="0.3">
      <c r="B14" s="1" t="s">
        <v>21</v>
      </c>
      <c r="C14" s="4" t="s">
        <v>22</v>
      </c>
      <c r="D14" s="2">
        <v>305</v>
      </c>
    </row>
    <row r="15" spans="1:5" x14ac:dyDescent="0.3">
      <c r="B15" s="1" t="s">
        <v>23</v>
      </c>
      <c r="C15" s="4" t="s">
        <v>24</v>
      </c>
      <c r="D15" s="2">
        <v>6260</v>
      </c>
    </row>
    <row r="16" spans="1:5" ht="16.2" x14ac:dyDescent="0.3">
      <c r="B16" s="1" t="s">
        <v>25</v>
      </c>
      <c r="C16" s="4" t="s">
        <v>26</v>
      </c>
      <c r="D16" s="12">
        <v>6110</v>
      </c>
    </row>
    <row r="17" spans="1:4" ht="16.2" x14ac:dyDescent="0.3">
      <c r="C17" s="14" t="s">
        <v>27</v>
      </c>
      <c r="D17" s="13">
        <f>SUM(D11:D16)</f>
        <v>41417</v>
      </c>
    </row>
    <row r="19" spans="1:4" x14ac:dyDescent="0.3">
      <c r="A19" s="4" t="s">
        <v>28</v>
      </c>
      <c r="B19" s="1" t="s">
        <v>29</v>
      </c>
      <c r="C19" s="4" t="s">
        <v>30</v>
      </c>
      <c r="D19" s="2">
        <v>58275.06</v>
      </c>
    </row>
    <row r="20" spans="1:4" x14ac:dyDescent="0.3">
      <c r="B20" s="1" t="s">
        <v>31</v>
      </c>
      <c r="C20" s="4" t="s">
        <v>32</v>
      </c>
      <c r="D20" s="2">
        <v>-41986.44</v>
      </c>
    </row>
    <row r="21" spans="1:4" x14ac:dyDescent="0.3">
      <c r="B21" s="1" t="s">
        <v>33</v>
      </c>
      <c r="C21" s="4" t="s">
        <v>34</v>
      </c>
      <c r="D21" s="2">
        <v>21201</v>
      </c>
    </row>
    <row r="22" spans="1:4" x14ac:dyDescent="0.3">
      <c r="B22" s="1" t="s">
        <v>35</v>
      </c>
      <c r="C22" s="4" t="s">
        <v>36</v>
      </c>
      <c r="D22" s="2">
        <v>-10000</v>
      </c>
    </row>
    <row r="23" spans="1:4" x14ac:dyDescent="0.3">
      <c r="B23" s="1" t="s">
        <v>37</v>
      </c>
      <c r="C23" s="4" t="s">
        <v>38</v>
      </c>
      <c r="D23" s="2">
        <v>58341.58</v>
      </c>
    </row>
    <row r="24" spans="1:4" x14ac:dyDescent="0.3">
      <c r="B24" s="1" t="s">
        <v>39</v>
      </c>
      <c r="C24" s="4" t="s">
        <v>40</v>
      </c>
      <c r="D24" s="2">
        <v>-51460.45</v>
      </c>
    </row>
    <row r="25" spans="1:4" ht="16.2" x14ac:dyDescent="0.3">
      <c r="B25" s="1" t="s">
        <v>41</v>
      </c>
      <c r="C25" s="4" t="s">
        <v>42</v>
      </c>
      <c r="D25" s="12">
        <v>-9559.42</v>
      </c>
    </row>
    <row r="26" spans="1:4" ht="16.2" x14ac:dyDescent="0.3">
      <c r="C26" s="14" t="s">
        <v>43</v>
      </c>
      <c r="D26" s="13">
        <f>SUM(D19:D25)</f>
        <v>24811.33</v>
      </c>
    </row>
    <row r="28" spans="1:4" x14ac:dyDescent="0.3">
      <c r="A28" s="4" t="s">
        <v>44</v>
      </c>
      <c r="B28" s="1" t="s">
        <v>45</v>
      </c>
      <c r="C28" s="4" t="s">
        <v>46</v>
      </c>
      <c r="D28" s="2">
        <v>2278.04</v>
      </c>
    </row>
    <row r="29" spans="1:4" ht="16.2" x14ac:dyDescent="0.3">
      <c r="B29" s="1" t="s">
        <v>47</v>
      </c>
      <c r="C29" s="4" t="s">
        <v>48</v>
      </c>
      <c r="D29" s="12">
        <v>622.27</v>
      </c>
    </row>
    <row r="30" spans="1:4" ht="16.2" x14ac:dyDescent="0.3">
      <c r="C30" s="14" t="s">
        <v>49</v>
      </c>
      <c r="D30" s="13">
        <f>SUM(D28:D29)</f>
        <v>2900.31</v>
      </c>
    </row>
    <row r="32" spans="1:4" x14ac:dyDescent="0.3">
      <c r="A32" s="4" t="s">
        <v>50</v>
      </c>
      <c r="B32" s="1" t="s">
        <v>51</v>
      </c>
      <c r="C32" s="4" t="s">
        <v>52</v>
      </c>
      <c r="D32" s="2">
        <v>5300.64</v>
      </c>
    </row>
    <row r="33" spans="1:5" x14ac:dyDescent="0.3">
      <c r="B33" s="1" t="s">
        <v>53</v>
      </c>
      <c r="C33" s="4" t="s">
        <v>54</v>
      </c>
      <c r="D33" s="2">
        <v>50.58</v>
      </c>
    </row>
    <row r="34" spans="1:5" x14ac:dyDescent="0.3">
      <c r="B34" s="1" t="s">
        <v>55</v>
      </c>
      <c r="C34" s="4" t="s">
        <v>56</v>
      </c>
      <c r="D34" s="2">
        <v>11512.11</v>
      </c>
    </row>
    <row r="35" spans="1:5" x14ac:dyDescent="0.3">
      <c r="B35" s="1" t="s">
        <v>57</v>
      </c>
      <c r="C35" s="4" t="s">
        <v>58</v>
      </c>
      <c r="D35" s="2">
        <v>12204.01</v>
      </c>
    </row>
    <row r="36" spans="1:5" x14ac:dyDescent="0.3">
      <c r="B36" s="1" t="s">
        <v>59</v>
      </c>
      <c r="C36" s="4" t="s">
        <v>60</v>
      </c>
      <c r="D36" s="2">
        <v>-2995.63</v>
      </c>
    </row>
    <row r="37" spans="1:5" x14ac:dyDescent="0.3">
      <c r="B37" s="1" t="s">
        <v>61</v>
      </c>
      <c r="C37" s="4" t="s">
        <v>62</v>
      </c>
      <c r="D37" s="2">
        <v>5425</v>
      </c>
    </row>
    <row r="38" spans="1:5" x14ac:dyDescent="0.3">
      <c r="B38" s="1" t="s">
        <v>63</v>
      </c>
      <c r="C38" s="4" t="s">
        <v>64</v>
      </c>
      <c r="D38" s="2">
        <v>550</v>
      </c>
    </row>
    <row r="39" spans="1:5" x14ac:dyDescent="0.3">
      <c r="B39" s="1" t="s">
        <v>65</v>
      </c>
      <c r="C39" s="4" t="s">
        <v>66</v>
      </c>
      <c r="D39" s="2">
        <v>4500</v>
      </c>
    </row>
    <row r="40" spans="1:5" x14ac:dyDescent="0.3">
      <c r="B40" s="1" t="s">
        <v>67</v>
      </c>
      <c r="C40" s="4" t="s">
        <v>68</v>
      </c>
      <c r="D40" s="2">
        <v>500</v>
      </c>
    </row>
    <row r="41" spans="1:5" x14ac:dyDescent="0.3">
      <c r="B41" s="1" t="s">
        <v>69</v>
      </c>
      <c r="C41" s="4" t="s">
        <v>70</v>
      </c>
      <c r="D41" s="2">
        <v>142949.59</v>
      </c>
    </row>
    <row r="42" spans="1:5" ht="16.2" x14ac:dyDescent="0.3">
      <c r="B42" s="1" t="s">
        <v>71</v>
      </c>
      <c r="C42" s="4" t="s">
        <v>72</v>
      </c>
      <c r="D42" s="12">
        <v>3120</v>
      </c>
    </row>
    <row r="43" spans="1:5" ht="16.2" x14ac:dyDescent="0.3">
      <c r="C43" s="14" t="s">
        <v>73</v>
      </c>
      <c r="D43" s="13">
        <f>SUM(D32:D42)</f>
        <v>183116.3</v>
      </c>
    </row>
    <row r="45" spans="1:5" ht="16.2" x14ac:dyDescent="0.3">
      <c r="C45" s="16" t="s">
        <v>74</v>
      </c>
      <c r="D45" s="17">
        <f>D9+D17+D26+D30+D43</f>
        <v>1336181.2700000003</v>
      </c>
      <c r="E45" s="18"/>
    </row>
    <row r="46" spans="1:5" x14ac:dyDescent="0.3">
      <c r="A46" s="15" t="s">
        <v>75</v>
      </c>
    </row>
    <row r="47" spans="1:5" x14ac:dyDescent="0.3">
      <c r="A47" s="4" t="s">
        <v>76</v>
      </c>
      <c r="B47" s="1" t="s">
        <v>77</v>
      </c>
      <c r="C47" s="4" t="s">
        <v>78</v>
      </c>
      <c r="D47" s="2">
        <v>156256.51</v>
      </c>
    </row>
    <row r="48" spans="1:5" x14ac:dyDescent="0.3">
      <c r="B48" s="1" t="s">
        <v>79</v>
      </c>
      <c r="C48" s="4" t="s">
        <v>80</v>
      </c>
      <c r="D48" s="2">
        <v>3600</v>
      </c>
    </row>
    <row r="49" spans="2:4" x14ac:dyDescent="0.3">
      <c r="B49" s="1" t="s">
        <v>81</v>
      </c>
      <c r="C49" s="4" t="s">
        <v>82</v>
      </c>
      <c r="D49" s="2">
        <v>9157.3700000000008</v>
      </c>
    </row>
    <row r="50" spans="2:4" x14ac:dyDescent="0.3">
      <c r="B50" s="1" t="s">
        <v>83</v>
      </c>
      <c r="C50" s="4" t="s">
        <v>84</v>
      </c>
      <c r="D50" s="2">
        <v>22055.040000000001</v>
      </c>
    </row>
    <row r="51" spans="2:4" x14ac:dyDescent="0.3">
      <c r="B51" s="1" t="s">
        <v>85</v>
      </c>
      <c r="C51" s="4" t="s">
        <v>86</v>
      </c>
      <c r="D51" s="2">
        <v>3000</v>
      </c>
    </row>
    <row r="52" spans="2:4" x14ac:dyDescent="0.3">
      <c r="B52" s="1" t="s">
        <v>87</v>
      </c>
      <c r="C52" s="4" t="s">
        <v>88</v>
      </c>
      <c r="D52" s="2">
        <v>1200</v>
      </c>
    </row>
    <row r="53" spans="2:4" x14ac:dyDescent="0.3">
      <c r="B53" s="1" t="s">
        <v>89</v>
      </c>
      <c r="C53" s="4" t="s">
        <v>90</v>
      </c>
      <c r="D53" s="2">
        <v>287.27999999999997</v>
      </c>
    </row>
    <row r="54" spans="2:4" x14ac:dyDescent="0.3">
      <c r="B54" s="1" t="s">
        <v>91</v>
      </c>
      <c r="C54" s="4" t="s">
        <v>92</v>
      </c>
      <c r="D54" s="2">
        <v>7946.11</v>
      </c>
    </row>
    <row r="55" spans="2:4" x14ac:dyDescent="0.3">
      <c r="B55" s="1" t="s">
        <v>93</v>
      </c>
      <c r="C55" s="4" t="s">
        <v>94</v>
      </c>
      <c r="D55" s="2">
        <v>5400</v>
      </c>
    </row>
    <row r="56" spans="2:4" x14ac:dyDescent="0.3">
      <c r="B56" s="1" t="s">
        <v>95</v>
      </c>
      <c r="C56" s="4" t="s">
        <v>96</v>
      </c>
      <c r="D56" s="2">
        <v>1914</v>
      </c>
    </row>
    <row r="57" spans="2:4" x14ac:dyDescent="0.3">
      <c r="B57" s="1" t="s">
        <v>97</v>
      </c>
      <c r="C57" s="4" t="s">
        <v>98</v>
      </c>
      <c r="D57" s="2">
        <v>180</v>
      </c>
    </row>
    <row r="58" spans="2:4" x14ac:dyDescent="0.3">
      <c r="B58" s="1" t="s">
        <v>99</v>
      </c>
      <c r="C58" s="4" t="s">
        <v>100</v>
      </c>
      <c r="D58" s="2">
        <v>315</v>
      </c>
    </row>
    <row r="59" spans="2:4" x14ac:dyDescent="0.3">
      <c r="B59" s="1" t="s">
        <v>101</v>
      </c>
      <c r="C59" s="4" t="s">
        <v>102</v>
      </c>
      <c r="D59" s="2">
        <v>300.95999999999998</v>
      </c>
    </row>
    <row r="60" spans="2:4" x14ac:dyDescent="0.3">
      <c r="B60" s="1" t="s">
        <v>103</v>
      </c>
      <c r="C60" s="4" t="s">
        <v>104</v>
      </c>
      <c r="D60" s="2">
        <v>1926.98</v>
      </c>
    </row>
    <row r="61" spans="2:4" x14ac:dyDescent="0.3">
      <c r="B61" s="1" t="s">
        <v>105</v>
      </c>
      <c r="C61" s="4" t="s">
        <v>106</v>
      </c>
      <c r="D61" s="2">
        <v>239.45</v>
      </c>
    </row>
    <row r="62" spans="2:4" x14ac:dyDescent="0.3">
      <c r="B62" s="1" t="s">
        <v>107</v>
      </c>
      <c r="C62" s="4" t="s">
        <v>108</v>
      </c>
      <c r="D62" s="2">
        <v>3992.67</v>
      </c>
    </row>
    <row r="63" spans="2:4" x14ac:dyDescent="0.3">
      <c r="B63" s="1" t="s">
        <v>109</v>
      </c>
      <c r="C63" s="4" t="s">
        <v>110</v>
      </c>
      <c r="D63" s="2">
        <v>150</v>
      </c>
    </row>
    <row r="64" spans="2:4" x14ac:dyDescent="0.3">
      <c r="B64" s="1" t="s">
        <v>111</v>
      </c>
      <c r="C64" s="4" t="s">
        <v>112</v>
      </c>
      <c r="D64" s="2">
        <v>1899.02</v>
      </c>
    </row>
    <row r="65" spans="1:4" x14ac:dyDescent="0.3">
      <c r="B65" s="1" t="s">
        <v>113</v>
      </c>
      <c r="C65" s="4" t="s">
        <v>114</v>
      </c>
      <c r="D65" s="2">
        <v>2602.34</v>
      </c>
    </row>
    <row r="66" spans="1:4" x14ac:dyDescent="0.3">
      <c r="B66" s="1" t="s">
        <v>115</v>
      </c>
      <c r="C66" s="4" t="s">
        <v>116</v>
      </c>
      <c r="D66" s="2">
        <v>2350</v>
      </c>
    </row>
    <row r="67" spans="1:4" x14ac:dyDescent="0.3">
      <c r="B67" s="1" t="s">
        <v>117</v>
      </c>
      <c r="C67" s="4" t="s">
        <v>118</v>
      </c>
      <c r="D67" s="2">
        <v>2868.73</v>
      </c>
    </row>
    <row r="68" spans="1:4" x14ac:dyDescent="0.3">
      <c r="B68" s="1" t="s">
        <v>119</v>
      </c>
      <c r="C68" s="4" t="s">
        <v>120</v>
      </c>
      <c r="D68" s="2">
        <v>2528.9699999999998</v>
      </c>
    </row>
    <row r="69" spans="1:4" x14ac:dyDescent="0.3">
      <c r="B69" s="1" t="s">
        <v>121</v>
      </c>
      <c r="C69" s="4" t="s">
        <v>122</v>
      </c>
      <c r="D69" s="2">
        <v>418.74</v>
      </c>
    </row>
    <row r="70" spans="1:4" x14ac:dyDescent="0.3">
      <c r="B70" s="1" t="s">
        <v>123</v>
      </c>
      <c r="C70" s="4" t="s">
        <v>124</v>
      </c>
      <c r="D70" s="2">
        <v>1245.28</v>
      </c>
    </row>
    <row r="71" spans="1:4" x14ac:dyDescent="0.3">
      <c r="B71" s="1" t="s">
        <v>125</v>
      </c>
      <c r="C71" s="4" t="s">
        <v>126</v>
      </c>
      <c r="D71" s="2">
        <v>11468.91</v>
      </c>
    </row>
    <row r="72" spans="1:4" x14ac:dyDescent="0.3">
      <c r="B72" s="1" t="s">
        <v>127</v>
      </c>
      <c r="C72" s="4" t="s">
        <v>128</v>
      </c>
      <c r="D72" s="2">
        <v>7921.52</v>
      </c>
    </row>
    <row r="73" spans="1:4" x14ac:dyDescent="0.3">
      <c r="B73" s="1" t="s">
        <v>129</v>
      </c>
      <c r="C73" s="4" t="s">
        <v>130</v>
      </c>
      <c r="D73" s="2">
        <v>21468.35</v>
      </c>
    </row>
    <row r="74" spans="1:4" x14ac:dyDescent="0.3">
      <c r="B74" s="1" t="s">
        <v>131</v>
      </c>
      <c r="C74" s="4" t="s">
        <v>132</v>
      </c>
      <c r="D74" s="2">
        <v>149341</v>
      </c>
    </row>
    <row r="75" spans="1:4" ht="16.2" x14ac:dyDescent="0.3">
      <c r="B75" s="1" t="s">
        <v>133</v>
      </c>
      <c r="C75" s="4" t="s">
        <v>134</v>
      </c>
      <c r="D75" s="12">
        <v>16534.439999999999</v>
      </c>
    </row>
    <row r="76" spans="1:4" ht="16.2" x14ac:dyDescent="0.3">
      <c r="C76" s="14" t="s">
        <v>135</v>
      </c>
      <c r="D76" s="13">
        <f>SUM(D47:D75)</f>
        <v>438568.67</v>
      </c>
    </row>
    <row r="78" spans="1:4" x14ac:dyDescent="0.3">
      <c r="A78" s="4" t="s">
        <v>136</v>
      </c>
      <c r="B78" s="1" t="s">
        <v>77</v>
      </c>
      <c r="C78" s="4" t="s">
        <v>78</v>
      </c>
      <c r="D78" s="2">
        <v>91339.34</v>
      </c>
    </row>
    <row r="79" spans="1:4" x14ac:dyDescent="0.3">
      <c r="B79" s="1" t="s">
        <v>137</v>
      </c>
      <c r="C79" s="4" t="s">
        <v>138</v>
      </c>
      <c r="D79" s="2">
        <v>328.87</v>
      </c>
    </row>
    <row r="80" spans="1:4" x14ac:dyDescent="0.3">
      <c r="B80" s="1" t="s">
        <v>81</v>
      </c>
      <c r="C80" s="4" t="s">
        <v>82</v>
      </c>
      <c r="D80" s="2">
        <v>6668.36</v>
      </c>
    </row>
    <row r="81" spans="2:4" x14ac:dyDescent="0.3">
      <c r="B81" s="1" t="s">
        <v>83</v>
      </c>
      <c r="C81" s="4" t="s">
        <v>84</v>
      </c>
      <c r="D81" s="2">
        <v>17099.64</v>
      </c>
    </row>
    <row r="82" spans="2:4" x14ac:dyDescent="0.3">
      <c r="B82" s="1" t="s">
        <v>91</v>
      </c>
      <c r="C82" s="4" t="s">
        <v>92</v>
      </c>
      <c r="D82" s="2">
        <v>6568.55</v>
      </c>
    </row>
    <row r="83" spans="2:4" x14ac:dyDescent="0.3">
      <c r="B83" s="1" t="s">
        <v>99</v>
      </c>
      <c r="C83" s="4" t="s">
        <v>100</v>
      </c>
      <c r="D83" s="2">
        <v>290.64</v>
      </c>
    </row>
    <row r="84" spans="2:4" x14ac:dyDescent="0.3">
      <c r="B84" s="1" t="s">
        <v>101</v>
      </c>
      <c r="C84" s="4" t="s">
        <v>102</v>
      </c>
      <c r="D84" s="2">
        <v>249.72</v>
      </c>
    </row>
    <row r="85" spans="2:4" x14ac:dyDescent="0.3">
      <c r="B85" s="1" t="s">
        <v>103</v>
      </c>
      <c r="C85" s="4" t="s">
        <v>104</v>
      </c>
      <c r="D85" s="2">
        <v>1103.6400000000001</v>
      </c>
    </row>
    <row r="86" spans="2:4" x14ac:dyDescent="0.3">
      <c r="B86" s="1" t="s">
        <v>105</v>
      </c>
      <c r="C86" s="4" t="s">
        <v>106</v>
      </c>
      <c r="D86" s="2">
        <v>100.05</v>
      </c>
    </row>
    <row r="87" spans="2:4" x14ac:dyDescent="0.3">
      <c r="B87" s="1" t="s">
        <v>139</v>
      </c>
      <c r="C87" s="4" t="s">
        <v>140</v>
      </c>
      <c r="D87" s="2">
        <v>15522.88</v>
      </c>
    </row>
    <row r="88" spans="2:4" x14ac:dyDescent="0.3">
      <c r="B88" s="1" t="s">
        <v>141</v>
      </c>
      <c r="C88" s="4" t="s">
        <v>142</v>
      </c>
      <c r="D88" s="2">
        <v>28661.27</v>
      </c>
    </row>
    <row r="89" spans="2:4" x14ac:dyDescent="0.3">
      <c r="B89" s="1" t="s">
        <v>143</v>
      </c>
      <c r="C89" s="4" t="s">
        <v>144</v>
      </c>
      <c r="D89" s="2">
        <v>13782.58</v>
      </c>
    </row>
    <row r="90" spans="2:4" x14ac:dyDescent="0.3">
      <c r="B90" s="1" t="s">
        <v>145</v>
      </c>
      <c r="C90" s="4" t="s">
        <v>146</v>
      </c>
      <c r="D90" s="2">
        <v>1469.53</v>
      </c>
    </row>
    <row r="91" spans="2:4" x14ac:dyDescent="0.3">
      <c r="B91" s="1" t="s">
        <v>147</v>
      </c>
      <c r="C91" s="4" t="s">
        <v>148</v>
      </c>
      <c r="D91" s="2">
        <v>1712.2</v>
      </c>
    </row>
    <row r="92" spans="2:4" x14ac:dyDescent="0.3">
      <c r="B92" s="1" t="s">
        <v>149</v>
      </c>
      <c r="C92" s="4" t="s">
        <v>150</v>
      </c>
      <c r="D92" s="2">
        <v>11863</v>
      </c>
    </row>
    <row r="93" spans="2:4" x14ac:dyDescent="0.3">
      <c r="B93" s="1" t="s">
        <v>151</v>
      </c>
      <c r="C93" s="4" t="s">
        <v>152</v>
      </c>
      <c r="D93" s="2">
        <v>9640.36</v>
      </c>
    </row>
    <row r="94" spans="2:4" x14ac:dyDescent="0.3">
      <c r="B94" s="1" t="s">
        <v>153</v>
      </c>
      <c r="C94" s="4" t="s">
        <v>154</v>
      </c>
      <c r="D94" s="2">
        <v>1800.1</v>
      </c>
    </row>
    <row r="95" spans="2:4" x14ac:dyDescent="0.3">
      <c r="B95" s="1" t="s">
        <v>155</v>
      </c>
      <c r="C95" s="4" t="s">
        <v>156</v>
      </c>
      <c r="D95" s="2">
        <v>3847.68</v>
      </c>
    </row>
    <row r="96" spans="2:4" x14ac:dyDescent="0.3">
      <c r="B96" s="1" t="s">
        <v>157</v>
      </c>
      <c r="C96" s="4" t="s">
        <v>158</v>
      </c>
      <c r="D96" s="2">
        <v>7531</v>
      </c>
    </row>
    <row r="97" spans="1:4" x14ac:dyDescent="0.3">
      <c r="B97" s="1" t="s">
        <v>159</v>
      </c>
      <c r="C97" s="4" t="s">
        <v>160</v>
      </c>
      <c r="D97" s="2">
        <v>3150</v>
      </c>
    </row>
    <row r="98" spans="1:4" x14ac:dyDescent="0.3">
      <c r="B98" s="1" t="s">
        <v>161</v>
      </c>
      <c r="C98" s="4" t="s">
        <v>162</v>
      </c>
      <c r="D98" s="2">
        <v>13462.03</v>
      </c>
    </row>
    <row r="99" spans="1:4" x14ac:dyDescent="0.3">
      <c r="B99" s="1" t="s">
        <v>163</v>
      </c>
      <c r="C99" s="4" t="s">
        <v>164</v>
      </c>
      <c r="D99" s="2">
        <v>12441.4</v>
      </c>
    </row>
    <row r="100" spans="1:4" x14ac:dyDescent="0.3">
      <c r="B100" s="1" t="s">
        <v>165</v>
      </c>
      <c r="C100" s="4" t="s">
        <v>166</v>
      </c>
      <c r="D100" s="2">
        <v>1264.9100000000001</v>
      </c>
    </row>
    <row r="101" spans="1:4" ht="16.2" x14ac:dyDescent="0.3">
      <c r="B101" s="1" t="s">
        <v>167</v>
      </c>
      <c r="C101" s="4" t="s">
        <v>168</v>
      </c>
      <c r="D101" s="12">
        <v>2579.23</v>
      </c>
    </row>
    <row r="102" spans="1:4" ht="16.2" x14ac:dyDescent="0.3">
      <c r="C102" s="14" t="s">
        <v>169</v>
      </c>
      <c r="D102" s="13">
        <f>SUM(D78:D101)</f>
        <v>252476.98</v>
      </c>
    </row>
    <row r="104" spans="1:4" x14ac:dyDescent="0.3">
      <c r="A104" s="4" t="s">
        <v>170</v>
      </c>
      <c r="B104" s="1" t="s">
        <v>77</v>
      </c>
      <c r="C104" s="4" t="s">
        <v>78</v>
      </c>
      <c r="D104" s="2">
        <v>71557.14</v>
      </c>
    </row>
    <row r="105" spans="1:4" x14ac:dyDescent="0.3">
      <c r="B105" s="1" t="s">
        <v>81</v>
      </c>
      <c r="C105" s="4" t="s">
        <v>82</v>
      </c>
      <c r="D105" s="2">
        <v>4112.41</v>
      </c>
    </row>
    <row r="106" spans="1:4" x14ac:dyDescent="0.3">
      <c r="B106" s="1" t="s">
        <v>83</v>
      </c>
      <c r="C106" s="4" t="s">
        <v>84</v>
      </c>
      <c r="D106" s="2">
        <v>11284.92</v>
      </c>
    </row>
    <row r="107" spans="1:4" x14ac:dyDescent="0.3">
      <c r="B107" s="1" t="s">
        <v>91</v>
      </c>
      <c r="C107" s="4" t="s">
        <v>92</v>
      </c>
      <c r="D107" s="2">
        <v>3994.2</v>
      </c>
    </row>
    <row r="108" spans="1:4" x14ac:dyDescent="0.3">
      <c r="B108" s="1" t="s">
        <v>99</v>
      </c>
      <c r="C108" s="4" t="s">
        <v>100</v>
      </c>
      <c r="D108" s="2">
        <v>171.36</v>
      </c>
    </row>
    <row r="109" spans="1:4" x14ac:dyDescent="0.3">
      <c r="B109" s="1" t="s">
        <v>101</v>
      </c>
      <c r="C109" s="4" t="s">
        <v>102</v>
      </c>
      <c r="D109" s="2">
        <v>148.56</v>
      </c>
    </row>
    <row r="110" spans="1:4" x14ac:dyDescent="0.3">
      <c r="B110" s="1" t="s">
        <v>103</v>
      </c>
      <c r="C110" s="4" t="s">
        <v>104</v>
      </c>
      <c r="D110" s="2">
        <v>680.11</v>
      </c>
    </row>
    <row r="111" spans="1:4" x14ac:dyDescent="0.3">
      <c r="B111" s="1" t="s">
        <v>105</v>
      </c>
      <c r="C111" s="4" t="s">
        <v>106</v>
      </c>
      <c r="D111" s="2">
        <v>64.52</v>
      </c>
    </row>
    <row r="112" spans="1:4" x14ac:dyDescent="0.3">
      <c r="B112" s="1" t="s">
        <v>171</v>
      </c>
      <c r="C112" s="4" t="s">
        <v>172</v>
      </c>
      <c r="D112" s="2">
        <v>1085.01</v>
      </c>
    </row>
    <row r="113" spans="2:4" x14ac:dyDescent="0.3">
      <c r="B113" s="1" t="s">
        <v>173</v>
      </c>
      <c r="C113" s="4" t="s">
        <v>174</v>
      </c>
      <c r="D113" s="2">
        <v>388.53</v>
      </c>
    </row>
    <row r="114" spans="2:4" x14ac:dyDescent="0.3">
      <c r="B114" s="1" t="s">
        <v>175</v>
      </c>
      <c r="C114" s="4" t="s">
        <v>176</v>
      </c>
      <c r="D114" s="2">
        <v>13231.21</v>
      </c>
    </row>
    <row r="115" spans="2:4" x14ac:dyDescent="0.3">
      <c r="B115" s="1" t="s">
        <v>177</v>
      </c>
      <c r="C115" s="4" t="s">
        <v>178</v>
      </c>
      <c r="D115" s="2">
        <v>593.88</v>
      </c>
    </row>
    <row r="116" spans="2:4" x14ac:dyDescent="0.3">
      <c r="B116" s="1" t="s">
        <v>179</v>
      </c>
      <c r="C116" s="4" t="s">
        <v>16</v>
      </c>
      <c r="D116" s="2">
        <v>2457.14</v>
      </c>
    </row>
    <row r="117" spans="2:4" x14ac:dyDescent="0.3">
      <c r="B117" s="1" t="s">
        <v>180</v>
      </c>
      <c r="C117" s="4" t="s">
        <v>181</v>
      </c>
      <c r="D117" s="2">
        <v>1035.3399999999999</v>
      </c>
    </row>
    <row r="118" spans="2:4" x14ac:dyDescent="0.3">
      <c r="B118" s="1" t="s">
        <v>182</v>
      </c>
      <c r="C118" s="4" t="s">
        <v>183</v>
      </c>
      <c r="D118" s="2">
        <v>490.96</v>
      </c>
    </row>
    <row r="119" spans="2:4" x14ac:dyDescent="0.3">
      <c r="B119" s="1" t="s">
        <v>184</v>
      </c>
      <c r="C119" s="4" t="s">
        <v>185</v>
      </c>
      <c r="D119" s="2">
        <v>11155.1</v>
      </c>
    </row>
    <row r="120" spans="2:4" x14ac:dyDescent="0.3">
      <c r="B120" s="1" t="s">
        <v>186</v>
      </c>
      <c r="C120" s="4" t="s">
        <v>187</v>
      </c>
      <c r="D120" s="2">
        <v>1332.56</v>
      </c>
    </row>
    <row r="121" spans="2:4" x14ac:dyDescent="0.3">
      <c r="B121" s="1" t="s">
        <v>188</v>
      </c>
      <c r="C121" s="4" t="s">
        <v>189</v>
      </c>
      <c r="D121" s="2">
        <v>6236.23</v>
      </c>
    </row>
    <row r="122" spans="2:4" x14ac:dyDescent="0.3">
      <c r="B122" s="1" t="s">
        <v>190</v>
      </c>
      <c r="C122" s="4" t="s">
        <v>191</v>
      </c>
      <c r="D122" s="2">
        <v>24234.31</v>
      </c>
    </row>
    <row r="123" spans="2:4" x14ac:dyDescent="0.3">
      <c r="B123" s="1" t="s">
        <v>192</v>
      </c>
      <c r="C123" s="4" t="s">
        <v>193</v>
      </c>
      <c r="D123" s="2">
        <v>16063</v>
      </c>
    </row>
    <row r="124" spans="2:4" x14ac:dyDescent="0.3">
      <c r="B124" s="1" t="s">
        <v>194</v>
      </c>
      <c r="C124" s="4" t="s">
        <v>195</v>
      </c>
      <c r="D124" s="2">
        <v>2260.7199999999998</v>
      </c>
    </row>
    <row r="125" spans="2:4" x14ac:dyDescent="0.3">
      <c r="B125" s="1" t="s">
        <v>196</v>
      </c>
      <c r="C125" s="4" t="s">
        <v>197</v>
      </c>
      <c r="D125" s="2">
        <v>5328.2</v>
      </c>
    </row>
    <row r="126" spans="2:4" x14ac:dyDescent="0.3">
      <c r="B126" s="1" t="s">
        <v>198</v>
      </c>
      <c r="C126" s="4" t="s">
        <v>199</v>
      </c>
      <c r="D126" s="2">
        <v>3267.54</v>
      </c>
    </row>
    <row r="127" spans="2:4" x14ac:dyDescent="0.3">
      <c r="B127" s="1" t="s">
        <v>200</v>
      </c>
      <c r="C127" s="4" t="s">
        <v>201</v>
      </c>
      <c r="D127" s="2">
        <v>489.53</v>
      </c>
    </row>
    <row r="128" spans="2:4" x14ac:dyDescent="0.3">
      <c r="B128" s="1" t="s">
        <v>202</v>
      </c>
      <c r="C128" s="4" t="s">
        <v>203</v>
      </c>
      <c r="D128" s="2">
        <v>635.28</v>
      </c>
    </row>
    <row r="129" spans="1:4" x14ac:dyDescent="0.3">
      <c r="B129" s="1" t="s">
        <v>204</v>
      </c>
      <c r="C129" s="4" t="s">
        <v>205</v>
      </c>
      <c r="D129" s="2">
        <v>1890.68</v>
      </c>
    </row>
    <row r="130" spans="1:4" x14ac:dyDescent="0.3">
      <c r="B130" s="1" t="s">
        <v>206</v>
      </c>
      <c r="C130" s="4" t="s">
        <v>207</v>
      </c>
      <c r="D130" s="2">
        <v>73.010000000000005</v>
      </c>
    </row>
    <row r="131" spans="1:4" x14ac:dyDescent="0.3">
      <c r="B131" s="1" t="s">
        <v>208</v>
      </c>
      <c r="C131" s="4" t="s">
        <v>209</v>
      </c>
      <c r="D131" s="2">
        <v>1141.48</v>
      </c>
    </row>
    <row r="132" spans="1:4" x14ac:dyDescent="0.3">
      <c r="B132" s="1" t="s">
        <v>210</v>
      </c>
      <c r="C132" s="4" t="s">
        <v>211</v>
      </c>
      <c r="D132" s="2">
        <v>10849.18</v>
      </c>
    </row>
    <row r="133" spans="1:4" ht="16.2" x14ac:dyDescent="0.3">
      <c r="B133" s="1" t="s">
        <v>212</v>
      </c>
      <c r="C133" s="4" t="s">
        <v>213</v>
      </c>
      <c r="D133" s="12">
        <v>3593.13</v>
      </c>
    </row>
    <row r="134" spans="1:4" ht="16.2" x14ac:dyDescent="0.3">
      <c r="C134" s="14" t="s">
        <v>214</v>
      </c>
      <c r="D134" s="13">
        <f>SUM(D104:D133)</f>
        <v>199845.24000000005</v>
      </c>
    </row>
    <row r="136" spans="1:4" x14ac:dyDescent="0.3">
      <c r="A136" s="4" t="s">
        <v>215</v>
      </c>
      <c r="B136" s="1" t="s">
        <v>77</v>
      </c>
      <c r="C136" s="4" t="s">
        <v>78</v>
      </c>
      <c r="D136" s="2">
        <v>70412.19</v>
      </c>
    </row>
    <row r="137" spans="1:4" x14ac:dyDescent="0.3">
      <c r="B137" s="1" t="s">
        <v>81</v>
      </c>
      <c r="C137" s="4" t="s">
        <v>82</v>
      </c>
      <c r="D137" s="2">
        <v>5230.47</v>
      </c>
    </row>
    <row r="138" spans="1:4" x14ac:dyDescent="0.3">
      <c r="B138" s="1" t="s">
        <v>83</v>
      </c>
      <c r="C138" s="4" t="s">
        <v>84</v>
      </c>
      <c r="D138" s="2">
        <v>11284.92</v>
      </c>
    </row>
    <row r="139" spans="1:4" x14ac:dyDescent="0.3">
      <c r="B139" s="1" t="s">
        <v>91</v>
      </c>
      <c r="C139" s="4" t="s">
        <v>92</v>
      </c>
      <c r="D139" s="2">
        <v>5234.0200000000004</v>
      </c>
    </row>
    <row r="140" spans="1:4" x14ac:dyDescent="0.3">
      <c r="B140" s="1" t="s">
        <v>99</v>
      </c>
      <c r="C140" s="4" t="s">
        <v>100</v>
      </c>
      <c r="D140" s="2">
        <v>207.48</v>
      </c>
    </row>
    <row r="141" spans="1:4" x14ac:dyDescent="0.3">
      <c r="B141" s="1" t="s">
        <v>101</v>
      </c>
      <c r="C141" s="4" t="s">
        <v>102</v>
      </c>
      <c r="D141" s="2">
        <v>199.44</v>
      </c>
    </row>
    <row r="142" spans="1:4" x14ac:dyDescent="0.3">
      <c r="B142" s="1" t="s">
        <v>103</v>
      </c>
      <c r="C142" s="4" t="s">
        <v>104</v>
      </c>
      <c r="D142" s="2">
        <v>846.6</v>
      </c>
    </row>
    <row r="143" spans="1:4" x14ac:dyDescent="0.3">
      <c r="B143" s="1" t="s">
        <v>105</v>
      </c>
      <c r="C143" s="4" t="s">
        <v>106</v>
      </c>
      <c r="D143" s="2">
        <v>122.04</v>
      </c>
    </row>
    <row r="144" spans="1:4" x14ac:dyDescent="0.3">
      <c r="B144" s="1" t="s">
        <v>216</v>
      </c>
      <c r="C144" s="4" t="s">
        <v>217</v>
      </c>
      <c r="D144" s="2">
        <v>750</v>
      </c>
    </row>
    <row r="145" spans="2:4" x14ac:dyDescent="0.3">
      <c r="B145" s="1" t="s">
        <v>218</v>
      </c>
      <c r="C145" s="4" t="s">
        <v>219</v>
      </c>
      <c r="D145" s="2">
        <v>84733.5</v>
      </c>
    </row>
    <row r="146" spans="2:4" x14ac:dyDescent="0.3">
      <c r="B146" s="1" t="s">
        <v>220</v>
      </c>
      <c r="C146" s="4" t="s">
        <v>221</v>
      </c>
      <c r="D146" s="2">
        <v>-21110</v>
      </c>
    </row>
    <row r="147" spans="2:4" x14ac:dyDescent="0.3">
      <c r="B147" s="1" t="s">
        <v>222</v>
      </c>
      <c r="C147" s="4" t="s">
        <v>223</v>
      </c>
      <c r="D147" s="2">
        <v>-900</v>
      </c>
    </row>
    <row r="148" spans="2:4" x14ac:dyDescent="0.3">
      <c r="B148" s="1" t="s">
        <v>224</v>
      </c>
      <c r="C148" s="4" t="s">
        <v>225</v>
      </c>
      <c r="D148" s="2">
        <v>3582.32</v>
      </c>
    </row>
    <row r="149" spans="2:4" x14ac:dyDescent="0.3">
      <c r="B149" s="1" t="s">
        <v>226</v>
      </c>
      <c r="C149" s="4" t="s">
        <v>227</v>
      </c>
      <c r="D149" s="2">
        <v>2732.34</v>
      </c>
    </row>
    <row r="150" spans="2:4" x14ac:dyDescent="0.3">
      <c r="B150" s="1" t="s">
        <v>228</v>
      </c>
      <c r="C150" s="4" t="s">
        <v>229</v>
      </c>
      <c r="D150" s="2">
        <v>5464.14</v>
      </c>
    </row>
    <row r="151" spans="2:4" x14ac:dyDescent="0.3">
      <c r="B151" s="1" t="s">
        <v>230</v>
      </c>
      <c r="C151" s="4" t="s">
        <v>231</v>
      </c>
      <c r="D151" s="2">
        <v>599.64</v>
      </c>
    </row>
    <row r="152" spans="2:4" x14ac:dyDescent="0.3">
      <c r="B152" s="1" t="s">
        <v>232</v>
      </c>
      <c r="C152" s="4" t="s">
        <v>233</v>
      </c>
      <c r="D152" s="2">
        <v>635.36</v>
      </c>
    </row>
    <row r="153" spans="2:4" x14ac:dyDescent="0.3">
      <c r="B153" s="1" t="s">
        <v>234</v>
      </c>
      <c r="C153" s="4" t="s">
        <v>235</v>
      </c>
      <c r="D153" s="2">
        <v>540.29999999999995</v>
      </c>
    </row>
    <row r="154" spans="2:4" x14ac:dyDescent="0.3">
      <c r="B154" s="1" t="s">
        <v>236</v>
      </c>
      <c r="C154" s="4" t="s">
        <v>237</v>
      </c>
      <c r="D154" s="2">
        <v>590.87</v>
      </c>
    </row>
    <row r="155" spans="2:4" x14ac:dyDescent="0.3">
      <c r="B155" s="1" t="s">
        <v>238</v>
      </c>
      <c r="C155" s="4" t="s">
        <v>239</v>
      </c>
      <c r="D155" s="2">
        <v>1524.15</v>
      </c>
    </row>
    <row r="156" spans="2:4" x14ac:dyDescent="0.3">
      <c r="B156" s="1" t="s">
        <v>240</v>
      </c>
      <c r="C156" s="4" t="s">
        <v>241</v>
      </c>
      <c r="D156" s="2">
        <v>-150</v>
      </c>
    </row>
    <row r="157" spans="2:4" x14ac:dyDescent="0.3">
      <c r="B157" s="1" t="s">
        <v>242</v>
      </c>
      <c r="C157" s="4" t="s">
        <v>243</v>
      </c>
      <c r="D157" s="2">
        <v>3618.15</v>
      </c>
    </row>
    <row r="158" spans="2:4" ht="16.2" x14ac:dyDescent="0.3">
      <c r="B158" s="1" t="s">
        <v>244</v>
      </c>
      <c r="C158" s="4" t="s">
        <v>245</v>
      </c>
      <c r="D158" s="12">
        <v>3842.99</v>
      </c>
    </row>
    <row r="159" spans="2:4" ht="16.2" x14ac:dyDescent="0.3">
      <c r="C159" s="14" t="s">
        <v>246</v>
      </c>
      <c r="D159" s="13">
        <f>SUM(D136:D158)</f>
        <v>179990.91999999998</v>
      </c>
    </row>
    <row r="161" spans="1:4" x14ac:dyDescent="0.3">
      <c r="A161" s="4" t="s">
        <v>247</v>
      </c>
      <c r="B161" s="1" t="s">
        <v>248</v>
      </c>
      <c r="C161" s="4" t="s">
        <v>249</v>
      </c>
      <c r="D161" s="2">
        <v>24913.200000000001</v>
      </c>
    </row>
    <row r="162" spans="1:4" x14ac:dyDescent="0.3">
      <c r="B162" s="1" t="s">
        <v>250</v>
      </c>
      <c r="C162" s="4" t="s">
        <v>251</v>
      </c>
      <c r="D162" s="2">
        <v>38090.339999999997</v>
      </c>
    </row>
    <row r="163" spans="1:4" ht="16.2" x14ac:dyDescent="0.3">
      <c r="B163" s="1" t="s">
        <v>252</v>
      </c>
      <c r="C163" s="4" t="s">
        <v>253</v>
      </c>
      <c r="D163" s="12">
        <v>1140</v>
      </c>
    </row>
    <row r="164" spans="1:4" ht="16.2" x14ac:dyDescent="0.3">
      <c r="C164" s="14" t="s">
        <v>254</v>
      </c>
      <c r="D164" s="13">
        <f>SUM(D161:D163)</f>
        <v>64143.539999999994</v>
      </c>
    </row>
    <row r="166" spans="1:4" x14ac:dyDescent="0.3">
      <c r="A166" s="4" t="s">
        <v>255</v>
      </c>
      <c r="B166" s="1" t="s">
        <v>77</v>
      </c>
      <c r="C166" s="4" t="s">
        <v>78</v>
      </c>
      <c r="D166" s="2">
        <v>17883.36</v>
      </c>
    </row>
    <row r="167" spans="1:4" x14ac:dyDescent="0.3">
      <c r="B167" s="1" t="s">
        <v>81</v>
      </c>
      <c r="C167" s="4" t="s">
        <v>82</v>
      </c>
      <c r="D167" s="2">
        <v>1368.21</v>
      </c>
    </row>
    <row r="168" spans="1:4" x14ac:dyDescent="0.3">
      <c r="B168" s="1" t="s">
        <v>91</v>
      </c>
      <c r="C168" s="4" t="s">
        <v>92</v>
      </c>
      <c r="D168" s="2">
        <v>1341.25</v>
      </c>
    </row>
    <row r="169" spans="1:4" x14ac:dyDescent="0.3">
      <c r="B169" s="1" t="s">
        <v>99</v>
      </c>
      <c r="C169" s="4" t="s">
        <v>100</v>
      </c>
      <c r="D169" s="2">
        <v>11.2</v>
      </c>
    </row>
    <row r="170" spans="1:4" x14ac:dyDescent="0.3">
      <c r="B170" s="1" t="s">
        <v>101</v>
      </c>
      <c r="C170" s="4" t="s">
        <v>102</v>
      </c>
      <c r="D170" s="2">
        <v>9.76</v>
      </c>
    </row>
    <row r="171" spans="1:4" x14ac:dyDescent="0.3">
      <c r="B171" s="1" t="s">
        <v>103</v>
      </c>
      <c r="C171" s="4" t="s">
        <v>104</v>
      </c>
      <c r="D171" s="2">
        <v>214.62</v>
      </c>
    </row>
    <row r="172" spans="1:4" x14ac:dyDescent="0.3">
      <c r="B172" s="1" t="s">
        <v>105</v>
      </c>
      <c r="C172" s="4" t="s">
        <v>106</v>
      </c>
      <c r="D172" s="2">
        <v>240</v>
      </c>
    </row>
    <row r="173" spans="1:4" x14ac:dyDescent="0.3">
      <c r="B173" s="1" t="s">
        <v>256</v>
      </c>
      <c r="C173" s="4" t="s">
        <v>257</v>
      </c>
      <c r="D173" s="2">
        <v>68.56</v>
      </c>
    </row>
    <row r="174" spans="1:4" x14ac:dyDescent="0.3">
      <c r="B174" s="1" t="s">
        <v>258</v>
      </c>
      <c r="C174" s="4" t="s">
        <v>259</v>
      </c>
      <c r="D174" s="2">
        <v>802.48</v>
      </c>
    </row>
    <row r="175" spans="1:4" x14ac:dyDescent="0.3">
      <c r="B175" s="1" t="s">
        <v>260</v>
      </c>
      <c r="C175" s="4" t="s">
        <v>261</v>
      </c>
      <c r="D175" s="2">
        <v>2200</v>
      </c>
    </row>
    <row r="176" spans="1:4" x14ac:dyDescent="0.3">
      <c r="B176" s="1" t="s">
        <v>262</v>
      </c>
      <c r="C176" s="4" t="s">
        <v>263</v>
      </c>
      <c r="D176" s="2">
        <v>-406</v>
      </c>
    </row>
    <row r="177" spans="2:4" x14ac:dyDescent="0.3">
      <c r="B177" s="1" t="s">
        <v>264</v>
      </c>
      <c r="C177" s="4" t="s">
        <v>265</v>
      </c>
      <c r="D177" s="2">
        <v>953.98</v>
      </c>
    </row>
    <row r="178" spans="2:4" x14ac:dyDescent="0.3">
      <c r="B178" s="1" t="s">
        <v>266</v>
      </c>
      <c r="C178" s="4" t="s">
        <v>267</v>
      </c>
      <c r="D178" s="2">
        <v>2254.64</v>
      </c>
    </row>
    <row r="179" spans="2:4" x14ac:dyDescent="0.3">
      <c r="B179" s="1" t="s">
        <v>268</v>
      </c>
      <c r="C179" s="4" t="s">
        <v>269</v>
      </c>
      <c r="D179" s="2">
        <v>100</v>
      </c>
    </row>
    <row r="180" spans="2:4" x14ac:dyDescent="0.3">
      <c r="B180" s="1" t="s">
        <v>270</v>
      </c>
      <c r="C180" s="4" t="s">
        <v>271</v>
      </c>
      <c r="D180" s="2">
        <v>-34.33</v>
      </c>
    </row>
    <row r="181" spans="2:4" x14ac:dyDescent="0.3">
      <c r="B181" s="1" t="s">
        <v>272</v>
      </c>
      <c r="C181" s="4" t="s">
        <v>273</v>
      </c>
      <c r="D181" s="2">
        <v>1700</v>
      </c>
    </row>
    <row r="182" spans="2:4" x14ac:dyDescent="0.3">
      <c r="B182" s="1" t="s">
        <v>274</v>
      </c>
      <c r="C182" s="4" t="s">
        <v>275</v>
      </c>
      <c r="D182" s="2">
        <v>-1695</v>
      </c>
    </row>
    <row r="183" spans="2:4" x14ac:dyDescent="0.3">
      <c r="B183" s="1" t="s">
        <v>276</v>
      </c>
      <c r="C183" s="4" t="s">
        <v>277</v>
      </c>
      <c r="D183" s="2">
        <v>579.47</v>
      </c>
    </row>
    <row r="184" spans="2:4" x14ac:dyDescent="0.3">
      <c r="B184" s="1" t="s">
        <v>278</v>
      </c>
      <c r="C184" s="4" t="s">
        <v>279</v>
      </c>
      <c r="D184" s="2">
        <v>832.89</v>
      </c>
    </row>
    <row r="185" spans="2:4" x14ac:dyDescent="0.3">
      <c r="B185" s="1" t="s">
        <v>280</v>
      </c>
      <c r="C185" s="4" t="s">
        <v>281</v>
      </c>
      <c r="D185" s="2">
        <v>4002.54</v>
      </c>
    </row>
    <row r="186" spans="2:4" x14ac:dyDescent="0.3">
      <c r="B186" s="1" t="s">
        <v>282</v>
      </c>
      <c r="C186" s="4" t="s">
        <v>283</v>
      </c>
      <c r="D186" s="2">
        <v>1348.12</v>
      </c>
    </row>
    <row r="187" spans="2:4" x14ac:dyDescent="0.3">
      <c r="B187" s="1" t="s">
        <v>284</v>
      </c>
      <c r="C187" s="4" t="s">
        <v>285</v>
      </c>
      <c r="D187" s="2">
        <v>-2000</v>
      </c>
    </row>
    <row r="188" spans="2:4" x14ac:dyDescent="0.3">
      <c r="B188" s="1" t="s">
        <v>286</v>
      </c>
      <c r="C188" s="4" t="s">
        <v>287</v>
      </c>
      <c r="D188" s="2">
        <v>226.73</v>
      </c>
    </row>
    <row r="189" spans="2:4" x14ac:dyDescent="0.3">
      <c r="B189" s="1" t="s">
        <v>288</v>
      </c>
      <c r="C189" s="4" t="s">
        <v>289</v>
      </c>
      <c r="D189" s="2">
        <v>917.71</v>
      </c>
    </row>
    <row r="190" spans="2:4" x14ac:dyDescent="0.3">
      <c r="B190" s="1" t="s">
        <v>290</v>
      </c>
      <c r="C190" s="4" t="s">
        <v>287</v>
      </c>
      <c r="D190" s="2">
        <v>1874.89</v>
      </c>
    </row>
    <row r="191" spans="2:4" x14ac:dyDescent="0.3">
      <c r="B191" s="1" t="s">
        <v>291</v>
      </c>
      <c r="C191" s="4" t="s">
        <v>292</v>
      </c>
      <c r="D191" s="2">
        <v>-5555.6</v>
      </c>
    </row>
    <row r="192" spans="2:4" x14ac:dyDescent="0.3">
      <c r="B192" s="1" t="s">
        <v>293</v>
      </c>
      <c r="C192" s="4" t="s">
        <v>294</v>
      </c>
      <c r="D192" s="2">
        <v>-6000</v>
      </c>
    </row>
    <row r="193" spans="1:5" x14ac:dyDescent="0.3">
      <c r="B193" s="1" t="s">
        <v>295</v>
      </c>
      <c r="C193" s="4" t="s">
        <v>296</v>
      </c>
      <c r="D193" s="2">
        <v>1838.06</v>
      </c>
    </row>
    <row r="194" spans="1:5" x14ac:dyDescent="0.3">
      <c r="B194" s="1" t="s">
        <v>297</v>
      </c>
      <c r="C194" s="4" t="s">
        <v>298</v>
      </c>
      <c r="D194" s="2">
        <v>1535.99</v>
      </c>
    </row>
    <row r="195" spans="1:5" x14ac:dyDescent="0.3">
      <c r="B195" s="1" t="s">
        <v>299</v>
      </c>
      <c r="C195" s="4" t="s">
        <v>300</v>
      </c>
      <c r="D195" s="2">
        <v>272.83</v>
      </c>
    </row>
    <row r="196" spans="1:5" x14ac:dyDescent="0.3">
      <c r="B196" s="1" t="s">
        <v>301</v>
      </c>
      <c r="C196" s="4" t="s">
        <v>302</v>
      </c>
      <c r="D196" s="2">
        <v>632.05999999999995</v>
      </c>
    </row>
    <row r="197" spans="1:5" x14ac:dyDescent="0.3">
      <c r="B197" s="1" t="s">
        <v>303</v>
      </c>
      <c r="C197" s="4" t="s">
        <v>304</v>
      </c>
      <c r="D197" s="2">
        <v>534.73</v>
      </c>
    </row>
    <row r="198" spans="1:5" ht="16.2" x14ac:dyDescent="0.3">
      <c r="B198" s="1" t="s">
        <v>305</v>
      </c>
      <c r="C198" s="4" t="s">
        <v>306</v>
      </c>
      <c r="D198" s="12">
        <v>3500.19</v>
      </c>
    </row>
    <row r="199" spans="1:5" ht="16.2" x14ac:dyDescent="0.3">
      <c r="C199" s="14" t="s">
        <v>307</v>
      </c>
      <c r="D199" s="13">
        <f>SUM(D166:D198)</f>
        <v>31553.340000000007</v>
      </c>
    </row>
    <row r="201" spans="1:5" ht="16.2" x14ac:dyDescent="0.3">
      <c r="C201" s="16" t="s">
        <v>308</v>
      </c>
      <c r="D201" s="17">
        <f>D76+D102+D134+D159+D164+D199</f>
        <v>1166578.6900000002</v>
      </c>
      <c r="E201" s="18"/>
    </row>
    <row r="202" spans="1:5" x14ac:dyDescent="0.3">
      <c r="A202" s="15"/>
    </row>
    <row r="203" spans="1:5" ht="16.2" x14ac:dyDescent="0.3">
      <c r="C203" s="16" t="s">
        <v>309</v>
      </c>
      <c r="D203" s="17">
        <f>D45-D201</f>
        <v>169602.58000000007</v>
      </c>
      <c r="E203" s="18"/>
    </row>
    <row r="204" spans="1:5" x14ac:dyDescent="0.3">
      <c r="A204" s="15" t="s">
        <v>310</v>
      </c>
    </row>
    <row r="205" spans="1:5" x14ac:dyDescent="0.3">
      <c r="A205" s="4" t="s">
        <v>311</v>
      </c>
      <c r="B205" s="1" t="s">
        <v>312</v>
      </c>
      <c r="C205" s="4" t="s">
        <v>313</v>
      </c>
      <c r="D205" s="2">
        <v>-75975.460000000006</v>
      </c>
    </row>
    <row r="206" spans="1:5" x14ac:dyDescent="0.3">
      <c r="B206" s="1" t="s">
        <v>314</v>
      </c>
      <c r="C206" s="4" t="s">
        <v>315</v>
      </c>
      <c r="D206" s="2">
        <v>-24794.21</v>
      </c>
    </row>
    <row r="207" spans="1:5" x14ac:dyDescent="0.3">
      <c r="B207" s="1" t="s">
        <v>316</v>
      </c>
      <c r="C207" s="4" t="s">
        <v>317</v>
      </c>
      <c r="D207" s="2">
        <v>-9968.7000000000007</v>
      </c>
    </row>
    <row r="208" spans="1:5" ht="16.2" x14ac:dyDescent="0.3">
      <c r="B208" s="1" t="s">
        <v>318</v>
      </c>
      <c r="C208" s="4" t="s">
        <v>319</v>
      </c>
      <c r="D208" s="12">
        <v>-43831.41</v>
      </c>
    </row>
    <row r="209" spans="1:4" ht="16.2" x14ac:dyDescent="0.3">
      <c r="C209" s="14" t="s">
        <v>320</v>
      </c>
      <c r="D209" s="13">
        <f>SUM(D205:D208)</f>
        <v>-154569.78000000003</v>
      </c>
    </row>
    <row r="211" spans="1:4" x14ac:dyDescent="0.3">
      <c r="A211" s="4" t="s">
        <v>321</v>
      </c>
      <c r="B211" s="1" t="s">
        <v>322</v>
      </c>
      <c r="C211" s="4" t="s">
        <v>323</v>
      </c>
      <c r="D211" s="2">
        <v>125</v>
      </c>
    </row>
    <row r="212" spans="1:4" x14ac:dyDescent="0.3">
      <c r="B212" s="1" t="s">
        <v>324</v>
      </c>
      <c r="C212" s="4" t="s">
        <v>325</v>
      </c>
      <c r="D212" s="2">
        <v>9621</v>
      </c>
    </row>
    <row r="213" spans="1:4" x14ac:dyDescent="0.3">
      <c r="B213" s="1" t="s">
        <v>326</v>
      </c>
      <c r="C213" s="4" t="s">
        <v>327</v>
      </c>
      <c r="D213" s="2">
        <v>6218</v>
      </c>
    </row>
    <row r="214" spans="1:4" x14ac:dyDescent="0.3">
      <c r="B214" s="1" t="s">
        <v>328</v>
      </c>
      <c r="C214" s="4" t="s">
        <v>329</v>
      </c>
      <c r="D214" s="2">
        <v>-6218</v>
      </c>
    </row>
    <row r="215" spans="1:4" x14ac:dyDescent="0.3">
      <c r="B215" s="1" t="s">
        <v>330</v>
      </c>
      <c r="C215" s="4" t="s">
        <v>331</v>
      </c>
      <c r="D215" s="2">
        <v>13860</v>
      </c>
    </row>
    <row r="216" spans="1:4" x14ac:dyDescent="0.3">
      <c r="B216" s="1" t="s">
        <v>332</v>
      </c>
      <c r="C216" s="4" t="s">
        <v>333</v>
      </c>
      <c r="D216" s="2">
        <v>-13810</v>
      </c>
    </row>
    <row r="217" spans="1:4" x14ac:dyDescent="0.3">
      <c r="B217" s="1" t="s">
        <v>334</v>
      </c>
      <c r="C217" s="4" t="s">
        <v>335</v>
      </c>
      <c r="D217" s="2">
        <v>13270</v>
      </c>
    </row>
    <row r="218" spans="1:4" x14ac:dyDescent="0.3">
      <c r="B218" s="1" t="s">
        <v>336</v>
      </c>
      <c r="C218" s="4" t="s">
        <v>337</v>
      </c>
      <c r="D218" s="2">
        <v>-13412</v>
      </c>
    </row>
    <row r="219" spans="1:4" x14ac:dyDescent="0.3">
      <c r="B219" s="1" t="s">
        <v>338</v>
      </c>
      <c r="C219" s="4" t="s">
        <v>339</v>
      </c>
      <c r="D219" s="2">
        <v>-600</v>
      </c>
    </row>
    <row r="220" spans="1:4" x14ac:dyDescent="0.3">
      <c r="B220" s="1" t="s">
        <v>340</v>
      </c>
      <c r="C220" s="4" t="s">
        <v>341</v>
      </c>
      <c r="D220" s="2">
        <v>75</v>
      </c>
    </row>
    <row r="221" spans="1:4" x14ac:dyDescent="0.3">
      <c r="B221" s="1" t="s">
        <v>342</v>
      </c>
      <c r="C221" s="4" t="s">
        <v>343</v>
      </c>
      <c r="D221" s="2">
        <v>-75</v>
      </c>
    </row>
    <row r="222" spans="1:4" x14ac:dyDescent="0.3">
      <c r="B222" s="1" t="s">
        <v>344</v>
      </c>
      <c r="C222" s="4" t="s">
        <v>345</v>
      </c>
      <c r="D222" s="2">
        <v>2933</v>
      </c>
    </row>
    <row r="223" spans="1:4" x14ac:dyDescent="0.3">
      <c r="B223" s="1" t="s">
        <v>346</v>
      </c>
      <c r="C223" s="4" t="s">
        <v>347</v>
      </c>
      <c r="D223" s="2">
        <v>-6142</v>
      </c>
    </row>
    <row r="224" spans="1:4" x14ac:dyDescent="0.3">
      <c r="B224" s="1" t="s">
        <v>348</v>
      </c>
      <c r="C224" s="4" t="s">
        <v>349</v>
      </c>
      <c r="D224" s="2">
        <v>4505</v>
      </c>
    </row>
    <row r="225" spans="1:5" x14ac:dyDescent="0.3">
      <c r="B225" s="1" t="s">
        <v>350</v>
      </c>
      <c r="C225" s="4" t="s">
        <v>351</v>
      </c>
      <c r="D225" s="2">
        <v>-4505</v>
      </c>
    </row>
    <row r="226" spans="1:5" x14ac:dyDescent="0.3">
      <c r="B226" s="1" t="s">
        <v>352</v>
      </c>
      <c r="C226" s="4" t="s">
        <v>353</v>
      </c>
      <c r="D226" s="2">
        <v>6306</v>
      </c>
    </row>
    <row r="227" spans="1:5" x14ac:dyDescent="0.3">
      <c r="B227" s="1" t="s">
        <v>354</v>
      </c>
      <c r="C227" s="4" t="s">
        <v>355</v>
      </c>
      <c r="D227" s="2">
        <v>-4564</v>
      </c>
    </row>
    <row r="228" spans="1:5" ht="16.2" x14ac:dyDescent="0.3">
      <c r="B228" s="1" t="s">
        <v>356</v>
      </c>
      <c r="C228" s="4" t="s">
        <v>357</v>
      </c>
      <c r="D228" s="12">
        <v>1835</v>
      </c>
    </row>
    <row r="229" spans="1:5" ht="16.2" x14ac:dyDescent="0.3">
      <c r="C229" s="14" t="s">
        <v>358</v>
      </c>
      <c r="D229" s="13">
        <f>SUM(D211:D228)</f>
        <v>9422</v>
      </c>
    </row>
    <row r="231" spans="1:5" x14ac:dyDescent="0.3">
      <c r="A231" s="4" t="s">
        <v>359</v>
      </c>
      <c r="B231" s="1" t="s">
        <v>360</v>
      </c>
      <c r="C231" s="4" t="s">
        <v>361</v>
      </c>
      <c r="D231" s="2">
        <v>67</v>
      </c>
    </row>
    <row r="233" spans="1:5" x14ac:dyDescent="0.3">
      <c r="A233" s="4" t="s">
        <v>362</v>
      </c>
      <c r="B233" s="1" t="s">
        <v>363</v>
      </c>
      <c r="C233" s="4" t="s">
        <v>364</v>
      </c>
      <c r="D233" s="2">
        <v>10137.33</v>
      </c>
    </row>
    <row r="234" spans="1:5" x14ac:dyDescent="0.3">
      <c r="B234" s="1" t="s">
        <v>365</v>
      </c>
      <c r="C234" s="4" t="s">
        <v>366</v>
      </c>
      <c r="D234" s="2">
        <v>-3219.67</v>
      </c>
    </row>
    <row r="235" spans="1:5" ht="16.2" x14ac:dyDescent="0.3">
      <c r="B235" s="1" t="s">
        <v>367</v>
      </c>
      <c r="C235" s="4" t="s">
        <v>368</v>
      </c>
      <c r="D235" s="12">
        <v>-3274.25</v>
      </c>
    </row>
    <row r="236" spans="1:5" ht="16.2" x14ac:dyDescent="0.3">
      <c r="C236" s="14" t="s">
        <v>369</v>
      </c>
      <c r="D236" s="13">
        <f>SUM(D233:D235)</f>
        <v>3643.41</v>
      </c>
    </row>
    <row r="238" spans="1:5" ht="16.2" x14ac:dyDescent="0.3">
      <c r="C238" s="16" t="s">
        <v>370</v>
      </c>
      <c r="D238" s="17">
        <f>D209+D229+D231+D236</f>
        <v>-141437.37000000002</v>
      </c>
      <c r="E238" s="18"/>
    </row>
    <row r="239" spans="1:5" x14ac:dyDescent="0.3">
      <c r="A239" s="15" t="s">
        <v>371</v>
      </c>
    </row>
    <row r="240" spans="1:5" x14ac:dyDescent="0.3">
      <c r="A240" s="4" t="s">
        <v>372</v>
      </c>
      <c r="B240" s="1" t="s">
        <v>373</v>
      </c>
      <c r="C240" s="4" t="s">
        <v>374</v>
      </c>
      <c r="D240" s="2">
        <v>298716.74</v>
      </c>
    </row>
    <row r="242" spans="1:5" x14ac:dyDescent="0.3">
      <c r="A242" s="4" t="s">
        <v>375</v>
      </c>
      <c r="B242" s="1" t="s">
        <v>376</v>
      </c>
      <c r="C242" s="4" t="s">
        <v>377</v>
      </c>
      <c r="D242" s="2">
        <v>1133481</v>
      </c>
    </row>
    <row r="244" spans="1:5" ht="16.2" x14ac:dyDescent="0.3">
      <c r="C244" s="16" t="s">
        <v>378</v>
      </c>
      <c r="D244" s="17">
        <f>D240+D242</f>
        <v>1432197.74</v>
      </c>
      <c r="E244" s="18"/>
    </row>
    <row r="245" spans="1:5" x14ac:dyDescent="0.3">
      <c r="A245" s="15" t="s">
        <v>379</v>
      </c>
    </row>
    <row r="246" spans="1:5" x14ac:dyDescent="0.3">
      <c r="A246" s="4" t="s">
        <v>380</v>
      </c>
      <c r="B246" s="1" t="s">
        <v>381</v>
      </c>
      <c r="C246" s="4" t="s">
        <v>382</v>
      </c>
      <c r="D246" s="2">
        <v>453601.43</v>
      </c>
    </row>
    <row r="247" spans="1:5" ht="16.2" x14ac:dyDescent="0.3">
      <c r="B247" s="1" t="s">
        <v>383</v>
      </c>
      <c r="C247" s="4" t="s">
        <v>384</v>
      </c>
      <c r="D247" s="12">
        <v>10072.77</v>
      </c>
    </row>
    <row r="248" spans="1:5" ht="16.2" x14ac:dyDescent="0.3">
      <c r="C248" s="14" t="s">
        <v>385</v>
      </c>
      <c r="D248" s="13">
        <f>SUM(D246:D247)</f>
        <v>463674.2</v>
      </c>
    </row>
    <row r="250" spans="1:5" x14ac:dyDescent="0.3">
      <c r="A250" s="4" t="s">
        <v>386</v>
      </c>
      <c r="B250" s="1" t="s">
        <v>387</v>
      </c>
      <c r="C250" s="4" t="s">
        <v>388</v>
      </c>
      <c r="D250" s="2">
        <v>123906.81</v>
      </c>
    </row>
    <row r="252" spans="1:5" x14ac:dyDescent="0.3">
      <c r="A252" s="4" t="s">
        <v>389</v>
      </c>
      <c r="B252" s="1" t="s">
        <v>390</v>
      </c>
      <c r="C252" s="4" t="s">
        <v>391</v>
      </c>
      <c r="D252" s="2">
        <v>49128.31</v>
      </c>
    </row>
    <row r="254" spans="1:5" ht="16.2" x14ac:dyDescent="0.3">
      <c r="C254" s="16" t="s">
        <v>392</v>
      </c>
      <c r="D254" s="17">
        <f>D248+D250+D252</f>
        <v>636709.32000000007</v>
      </c>
      <c r="E254" s="18"/>
    </row>
    <row r="255" spans="1:5" x14ac:dyDescent="0.3">
      <c r="A255" s="15" t="s">
        <v>393</v>
      </c>
    </row>
    <row r="256" spans="1:5" x14ac:dyDescent="0.3">
      <c r="A256" s="4" t="s">
        <v>394</v>
      </c>
      <c r="B256" s="1" t="s">
        <v>395</v>
      </c>
      <c r="C256" s="4" t="s">
        <v>396</v>
      </c>
      <c r="D256" s="2">
        <v>1866435.8</v>
      </c>
    </row>
    <row r="257" spans="1:5" ht="16.2" x14ac:dyDescent="0.3">
      <c r="B257" s="1" t="s">
        <v>397</v>
      </c>
      <c r="C257" s="4" t="s">
        <v>398</v>
      </c>
      <c r="D257" s="12">
        <v>-1866435.8</v>
      </c>
    </row>
    <row r="258" spans="1:5" ht="16.2" x14ac:dyDescent="0.3">
      <c r="C258" s="14" t="s">
        <v>399</v>
      </c>
      <c r="D258" s="13">
        <f>SUM(D256:D257)</f>
        <v>0</v>
      </c>
    </row>
    <row r="260" spans="1:5" x14ac:dyDescent="0.3">
      <c r="A260" s="4" t="s">
        <v>400</v>
      </c>
      <c r="B260" s="1" t="s">
        <v>401</v>
      </c>
      <c r="C260" s="4" t="s">
        <v>402</v>
      </c>
      <c r="D260" s="2">
        <v>7061.7</v>
      </c>
    </row>
    <row r="261" spans="1:5" ht="16.2" x14ac:dyDescent="0.3">
      <c r="B261" s="1" t="s">
        <v>403</v>
      </c>
      <c r="C261" s="4" t="s">
        <v>404</v>
      </c>
      <c r="D261" s="12">
        <v>1435.95</v>
      </c>
    </row>
    <row r="262" spans="1:5" ht="16.2" x14ac:dyDescent="0.3">
      <c r="C262" s="14" t="s">
        <v>405</v>
      </c>
      <c r="D262" s="13">
        <f>SUM(D260:D261)</f>
        <v>8497.65</v>
      </c>
    </row>
    <row r="264" spans="1:5" ht="16.2" x14ac:dyDescent="0.3">
      <c r="C264" s="16" t="s">
        <v>406</v>
      </c>
      <c r="D264" s="17">
        <f>D258+D262</f>
        <v>8497.65</v>
      </c>
      <c r="E264" s="1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5"/>
  <sheetViews>
    <sheetView workbookViewId="0">
      <pane ySplit="2" topLeftCell="A3" activePane="bottomLeft" state="frozen"/>
      <selection pane="bottomLeft"/>
    </sheetView>
  </sheetViews>
  <sheetFormatPr defaultColWidth="9.109375" defaultRowHeight="14.4" x14ac:dyDescent="0.3"/>
  <cols>
    <col min="1" max="1" width="38.6640625" style="4" customWidth="1"/>
    <col min="2" max="2" width="12.44140625" style="1" customWidth="1"/>
    <col min="3" max="3" width="42.6640625" style="4" customWidth="1"/>
    <col min="4" max="5" width="23.6640625" style="2" customWidth="1"/>
    <col min="6" max="6" width="18.6640625" style="6" customWidth="1"/>
    <col min="7" max="16384" width="9.109375" style="3"/>
  </cols>
  <sheetData>
    <row r="1" spans="1:6" s="10" customFormat="1" ht="18" customHeight="1" x14ac:dyDescent="0.3">
      <c r="A1" s="5" t="s">
        <v>409</v>
      </c>
      <c r="B1" s="7"/>
      <c r="C1" s="5"/>
      <c r="D1" s="8" t="s">
        <v>470</v>
      </c>
      <c r="E1" s="8" t="s">
        <v>407</v>
      </c>
      <c r="F1" s="9" t="s">
        <v>0</v>
      </c>
    </row>
    <row r="2" spans="1:6" s="10" customFormat="1" ht="18" customHeight="1" x14ac:dyDescent="0.3">
      <c r="A2" s="5"/>
      <c r="B2" s="7"/>
      <c r="C2" s="5"/>
      <c r="D2" s="8" t="s">
        <v>471</v>
      </c>
      <c r="E2" s="8" t="s">
        <v>408</v>
      </c>
      <c r="F2" s="11"/>
    </row>
    <row r="3" spans="1:6" x14ac:dyDescent="0.3">
      <c r="A3" s="15" t="s">
        <v>1</v>
      </c>
    </row>
    <row r="4" spans="1:6" x14ac:dyDescent="0.3">
      <c r="A4" s="4" t="s">
        <v>2</v>
      </c>
      <c r="B4" s="1" t="s">
        <v>3</v>
      </c>
      <c r="C4" s="4" t="s">
        <v>4</v>
      </c>
      <c r="D4" s="2">
        <v>905553.15</v>
      </c>
      <c r="E4" s="2">
        <v>870686.13</v>
      </c>
      <c r="F4" s="6">
        <f t="shared" ref="F4:F9" si="0">E4-D4</f>
        <v>-34867.020000000019</v>
      </c>
    </row>
    <row r="5" spans="1:6" x14ac:dyDescent="0.3">
      <c r="B5" s="1" t="s">
        <v>5</v>
      </c>
      <c r="C5" s="4" t="s">
        <v>6</v>
      </c>
      <c r="D5" s="2">
        <v>20327</v>
      </c>
      <c r="E5" s="2">
        <v>23099.27</v>
      </c>
      <c r="F5" s="6">
        <f t="shared" si="0"/>
        <v>2772.2700000000004</v>
      </c>
    </row>
    <row r="6" spans="1:6" x14ac:dyDescent="0.3">
      <c r="B6" s="1" t="s">
        <v>7</v>
      </c>
      <c r="C6" s="4" t="s">
        <v>8</v>
      </c>
      <c r="D6" s="2">
        <v>0</v>
      </c>
      <c r="E6" s="2">
        <v>15</v>
      </c>
      <c r="F6" s="6">
        <f t="shared" si="0"/>
        <v>15</v>
      </c>
    </row>
    <row r="7" spans="1:6" x14ac:dyDescent="0.3">
      <c r="B7" s="1" t="s">
        <v>9</v>
      </c>
      <c r="C7" s="4" t="s">
        <v>10</v>
      </c>
      <c r="D7" s="2">
        <v>34569</v>
      </c>
      <c r="E7" s="2">
        <v>43843.5</v>
      </c>
      <c r="F7" s="6">
        <f t="shared" si="0"/>
        <v>9274.5</v>
      </c>
    </row>
    <row r="8" spans="1:6" ht="16.2" x14ac:dyDescent="0.3">
      <c r="B8" s="1" t="s">
        <v>11</v>
      </c>
      <c r="C8" s="4" t="s">
        <v>12</v>
      </c>
      <c r="D8" s="12">
        <v>146944.01</v>
      </c>
      <c r="E8" s="12">
        <v>146292.43</v>
      </c>
      <c r="F8" s="6">
        <f t="shared" si="0"/>
        <v>-651.5800000000163</v>
      </c>
    </row>
    <row r="9" spans="1:6" ht="16.2" x14ac:dyDescent="0.3">
      <c r="C9" s="14" t="s">
        <v>13</v>
      </c>
      <c r="D9" s="13">
        <f>SUM(D4:D8)</f>
        <v>1107393.1600000001</v>
      </c>
      <c r="E9" s="13">
        <f>SUM(E4:E8)</f>
        <v>1083936.33</v>
      </c>
      <c r="F9" s="6">
        <f t="shared" si="0"/>
        <v>-23456.830000000075</v>
      </c>
    </row>
    <row r="11" spans="1:6" x14ac:dyDescent="0.3">
      <c r="A11" s="4" t="s">
        <v>14</v>
      </c>
      <c r="B11" s="1" t="s">
        <v>15</v>
      </c>
      <c r="C11" s="4" t="s">
        <v>16</v>
      </c>
      <c r="D11" s="2">
        <v>4617</v>
      </c>
      <c r="E11" s="2">
        <v>3727</v>
      </c>
      <c r="F11" s="6">
        <f t="shared" ref="F11:F19" si="1">E11-D11</f>
        <v>-890</v>
      </c>
    </row>
    <row r="12" spans="1:6" x14ac:dyDescent="0.3">
      <c r="B12" s="1" t="s">
        <v>17</v>
      </c>
      <c r="C12" s="4" t="s">
        <v>18</v>
      </c>
      <c r="D12" s="2">
        <v>-125</v>
      </c>
      <c r="E12" s="2">
        <v>-110</v>
      </c>
      <c r="F12" s="6">
        <f t="shared" si="1"/>
        <v>15</v>
      </c>
    </row>
    <row r="13" spans="1:6" x14ac:dyDescent="0.3">
      <c r="B13" s="1" t="s">
        <v>19</v>
      </c>
      <c r="C13" s="4" t="s">
        <v>20</v>
      </c>
      <c r="D13" s="2">
        <v>17760.41</v>
      </c>
      <c r="E13" s="2">
        <v>25125</v>
      </c>
      <c r="F13" s="6">
        <f t="shared" si="1"/>
        <v>7364.59</v>
      </c>
    </row>
    <row r="14" spans="1:6" x14ac:dyDescent="0.3">
      <c r="B14" s="1" t="s">
        <v>21</v>
      </c>
      <c r="C14" s="4" t="s">
        <v>22</v>
      </c>
      <c r="D14" s="2">
        <v>0</v>
      </c>
      <c r="E14" s="2">
        <v>305</v>
      </c>
      <c r="F14" s="6">
        <f t="shared" si="1"/>
        <v>305</v>
      </c>
    </row>
    <row r="15" spans="1:6" x14ac:dyDescent="0.3">
      <c r="B15" s="1" t="s">
        <v>23</v>
      </c>
      <c r="C15" s="4" t="s">
        <v>24</v>
      </c>
      <c r="D15" s="2">
        <v>3525</v>
      </c>
      <c r="E15" s="2">
        <v>6260</v>
      </c>
      <c r="F15" s="6">
        <f t="shared" si="1"/>
        <v>2735</v>
      </c>
    </row>
    <row r="16" spans="1:6" x14ac:dyDescent="0.3">
      <c r="B16" s="1" t="s">
        <v>25</v>
      </c>
      <c r="C16" s="4" t="s">
        <v>26</v>
      </c>
      <c r="D16" s="2">
        <v>4000</v>
      </c>
      <c r="E16" s="2">
        <v>6110</v>
      </c>
      <c r="F16" s="6">
        <f t="shared" si="1"/>
        <v>2110</v>
      </c>
    </row>
    <row r="17" spans="1:6" x14ac:dyDescent="0.3">
      <c r="B17" s="1" t="s">
        <v>410</v>
      </c>
      <c r="C17" s="4" t="s">
        <v>411</v>
      </c>
      <c r="D17" s="2">
        <v>250</v>
      </c>
      <c r="E17" s="2">
        <v>0</v>
      </c>
      <c r="F17" s="6">
        <f t="shared" si="1"/>
        <v>-250</v>
      </c>
    </row>
    <row r="18" spans="1:6" ht="16.2" x14ac:dyDescent="0.3">
      <c r="B18" s="1" t="s">
        <v>412</v>
      </c>
      <c r="C18" s="4" t="s">
        <v>413</v>
      </c>
      <c r="D18" s="12">
        <v>74598.25</v>
      </c>
      <c r="E18" s="12">
        <v>0</v>
      </c>
      <c r="F18" s="6">
        <f t="shared" si="1"/>
        <v>-74598.25</v>
      </c>
    </row>
    <row r="19" spans="1:6" ht="16.2" x14ac:dyDescent="0.3">
      <c r="C19" s="14" t="s">
        <v>27</v>
      </c>
      <c r="D19" s="13">
        <f>SUM(D11:D18)</f>
        <v>104625.66</v>
      </c>
      <c r="E19" s="13">
        <f>SUM(E11:E18)</f>
        <v>41417</v>
      </c>
      <c r="F19" s="6">
        <f t="shared" si="1"/>
        <v>-63208.66</v>
      </c>
    </row>
    <row r="21" spans="1:6" x14ac:dyDescent="0.3">
      <c r="A21" s="4" t="s">
        <v>28</v>
      </c>
      <c r="B21" s="1" t="s">
        <v>414</v>
      </c>
      <c r="C21" s="4" t="s">
        <v>415</v>
      </c>
      <c r="D21" s="2">
        <v>7303.65</v>
      </c>
      <c r="E21" s="2">
        <v>0</v>
      </c>
      <c r="F21" s="6">
        <f t="shared" ref="F21:F31" si="2">E21-D21</f>
        <v>-7303.65</v>
      </c>
    </row>
    <row r="22" spans="1:6" x14ac:dyDescent="0.3">
      <c r="B22" s="1" t="s">
        <v>416</v>
      </c>
      <c r="C22" s="4" t="s">
        <v>417</v>
      </c>
      <c r="D22" s="2">
        <v>-3562.88</v>
      </c>
      <c r="E22" s="2">
        <v>0</v>
      </c>
      <c r="F22" s="6">
        <f t="shared" si="2"/>
        <v>3562.88</v>
      </c>
    </row>
    <row r="23" spans="1:6" x14ac:dyDescent="0.3">
      <c r="B23" s="1" t="s">
        <v>29</v>
      </c>
      <c r="C23" s="4" t="s">
        <v>30</v>
      </c>
      <c r="D23" s="2">
        <v>60247.48</v>
      </c>
      <c r="E23" s="2">
        <v>58275.06</v>
      </c>
      <c r="F23" s="6">
        <f t="shared" si="2"/>
        <v>-1972.4200000000055</v>
      </c>
    </row>
    <row r="24" spans="1:6" x14ac:dyDescent="0.3">
      <c r="B24" s="1" t="s">
        <v>31</v>
      </c>
      <c r="C24" s="4" t="s">
        <v>32</v>
      </c>
      <c r="D24" s="2">
        <v>-31005.98</v>
      </c>
      <c r="E24" s="2">
        <v>-41986.44</v>
      </c>
      <c r="F24" s="6">
        <f t="shared" si="2"/>
        <v>-10980.460000000003</v>
      </c>
    </row>
    <row r="25" spans="1:6" x14ac:dyDescent="0.3">
      <c r="B25" s="1" t="s">
        <v>33</v>
      </c>
      <c r="C25" s="4" t="s">
        <v>34</v>
      </c>
      <c r="D25" s="2">
        <v>21616</v>
      </c>
      <c r="E25" s="2">
        <v>21201</v>
      </c>
      <c r="F25" s="6">
        <f t="shared" si="2"/>
        <v>-415</v>
      </c>
    </row>
    <row r="26" spans="1:6" x14ac:dyDescent="0.3">
      <c r="B26" s="1" t="s">
        <v>35</v>
      </c>
      <c r="C26" s="4" t="s">
        <v>36</v>
      </c>
      <c r="D26" s="2">
        <v>-10990</v>
      </c>
      <c r="E26" s="2">
        <v>-10000</v>
      </c>
      <c r="F26" s="6">
        <f t="shared" si="2"/>
        <v>990</v>
      </c>
    </row>
    <row r="27" spans="1:6" x14ac:dyDescent="0.3">
      <c r="B27" s="1" t="s">
        <v>37</v>
      </c>
      <c r="C27" s="4" t="s">
        <v>38</v>
      </c>
      <c r="D27" s="2">
        <v>19139.490000000002</v>
      </c>
      <c r="E27" s="2">
        <v>58341.58</v>
      </c>
      <c r="F27" s="6">
        <f t="shared" si="2"/>
        <v>39202.089999999997</v>
      </c>
    </row>
    <row r="28" spans="1:6" x14ac:dyDescent="0.3">
      <c r="B28" s="1" t="s">
        <v>39</v>
      </c>
      <c r="C28" s="4" t="s">
        <v>40</v>
      </c>
      <c r="D28" s="2">
        <v>-32030.3</v>
      </c>
      <c r="E28" s="2">
        <v>-51460.45</v>
      </c>
      <c r="F28" s="6">
        <f t="shared" si="2"/>
        <v>-19430.149999999998</v>
      </c>
    </row>
    <row r="29" spans="1:6" x14ac:dyDescent="0.3">
      <c r="B29" s="1" t="s">
        <v>418</v>
      </c>
      <c r="C29" s="4" t="s">
        <v>419</v>
      </c>
      <c r="D29" s="2">
        <v>4031</v>
      </c>
      <c r="E29" s="2">
        <v>0</v>
      </c>
      <c r="F29" s="6">
        <f t="shared" si="2"/>
        <v>-4031</v>
      </c>
    </row>
    <row r="30" spans="1:6" ht="16.2" x14ac:dyDescent="0.3">
      <c r="B30" s="1" t="s">
        <v>41</v>
      </c>
      <c r="C30" s="4" t="s">
        <v>42</v>
      </c>
      <c r="D30" s="12">
        <v>-3030.14</v>
      </c>
      <c r="E30" s="12">
        <v>-9559.42</v>
      </c>
      <c r="F30" s="6">
        <f t="shared" si="2"/>
        <v>-6529.2800000000007</v>
      </c>
    </row>
    <row r="31" spans="1:6" ht="16.2" x14ac:dyDescent="0.3">
      <c r="C31" s="14" t="s">
        <v>43</v>
      </c>
      <c r="D31" s="13">
        <f>SUM(D21:D30)</f>
        <v>31718.320000000007</v>
      </c>
      <c r="E31" s="13">
        <f>SUM(E21:E30)</f>
        <v>24811.33</v>
      </c>
      <c r="F31" s="6">
        <f t="shared" si="2"/>
        <v>-6906.9900000000052</v>
      </c>
    </row>
    <row r="33" spans="1:6" x14ac:dyDescent="0.3">
      <c r="A33" s="4" t="s">
        <v>44</v>
      </c>
      <c r="B33" s="1" t="s">
        <v>45</v>
      </c>
      <c r="C33" s="4" t="s">
        <v>46</v>
      </c>
      <c r="D33" s="2">
        <v>2321.23</v>
      </c>
      <c r="E33" s="2">
        <v>2278.04</v>
      </c>
      <c r="F33" s="6">
        <f>E33-D33</f>
        <v>-43.190000000000055</v>
      </c>
    </row>
    <row r="34" spans="1:6" x14ac:dyDescent="0.3">
      <c r="B34" s="1" t="s">
        <v>420</v>
      </c>
      <c r="C34" s="4" t="s">
        <v>421</v>
      </c>
      <c r="D34" s="2">
        <v>59.12</v>
      </c>
      <c r="E34" s="2">
        <v>0</v>
      </c>
      <c r="F34" s="6">
        <f>E34-D34</f>
        <v>-59.12</v>
      </c>
    </row>
    <row r="35" spans="1:6" ht="16.2" x14ac:dyDescent="0.3">
      <c r="B35" s="1" t="s">
        <v>47</v>
      </c>
      <c r="C35" s="4" t="s">
        <v>48</v>
      </c>
      <c r="D35" s="12">
        <v>613.11</v>
      </c>
      <c r="E35" s="12">
        <v>622.27</v>
      </c>
      <c r="F35" s="6">
        <f>E35-D35</f>
        <v>9.1599999999999682</v>
      </c>
    </row>
    <row r="36" spans="1:6" ht="16.2" x14ac:dyDescent="0.3">
      <c r="C36" s="14" t="s">
        <v>49</v>
      </c>
      <c r="D36" s="13">
        <f>SUM(D33:D35)</f>
        <v>2993.46</v>
      </c>
      <c r="E36" s="13">
        <f>SUM(E33:E35)</f>
        <v>2900.31</v>
      </c>
      <c r="F36" s="6">
        <f>E36-D36</f>
        <v>-93.150000000000091</v>
      </c>
    </row>
    <row r="38" spans="1:6" x14ac:dyDescent="0.3">
      <c r="A38" s="4" t="s">
        <v>50</v>
      </c>
      <c r="B38" s="1" t="s">
        <v>51</v>
      </c>
      <c r="C38" s="4" t="s">
        <v>52</v>
      </c>
      <c r="D38" s="2">
        <v>4591.7</v>
      </c>
      <c r="E38" s="2">
        <v>5300.64</v>
      </c>
      <c r="F38" s="6">
        <f t="shared" ref="F38:F51" si="3">E38-D38</f>
        <v>708.94000000000051</v>
      </c>
    </row>
    <row r="39" spans="1:6" x14ac:dyDescent="0.3">
      <c r="B39" s="1" t="s">
        <v>53</v>
      </c>
      <c r="C39" s="4" t="s">
        <v>54</v>
      </c>
      <c r="D39" s="2">
        <v>0</v>
      </c>
      <c r="E39" s="2">
        <v>50.58</v>
      </c>
      <c r="F39" s="6">
        <f t="shared" si="3"/>
        <v>50.58</v>
      </c>
    </row>
    <row r="40" spans="1:6" x14ac:dyDescent="0.3">
      <c r="B40" s="1" t="s">
        <v>55</v>
      </c>
      <c r="C40" s="4" t="s">
        <v>56</v>
      </c>
      <c r="D40" s="2">
        <v>342.66</v>
      </c>
      <c r="E40" s="2">
        <v>11512.11</v>
      </c>
      <c r="F40" s="6">
        <f t="shared" si="3"/>
        <v>11169.45</v>
      </c>
    </row>
    <row r="41" spans="1:6" x14ac:dyDescent="0.3">
      <c r="B41" s="1" t="s">
        <v>422</v>
      </c>
      <c r="C41" s="4" t="s">
        <v>423</v>
      </c>
      <c r="D41" s="2">
        <v>1029.1500000000001</v>
      </c>
      <c r="E41" s="2">
        <v>0</v>
      </c>
      <c r="F41" s="6">
        <f t="shared" si="3"/>
        <v>-1029.1500000000001</v>
      </c>
    </row>
    <row r="42" spans="1:6" x14ac:dyDescent="0.3">
      <c r="B42" s="1" t="s">
        <v>57</v>
      </c>
      <c r="C42" s="4" t="s">
        <v>58</v>
      </c>
      <c r="D42" s="2">
        <v>12547.65</v>
      </c>
      <c r="E42" s="2">
        <v>12204.01</v>
      </c>
      <c r="F42" s="6">
        <f t="shared" si="3"/>
        <v>-343.63999999999942</v>
      </c>
    </row>
    <row r="43" spans="1:6" x14ac:dyDescent="0.3">
      <c r="B43" s="1" t="s">
        <v>59</v>
      </c>
      <c r="C43" s="4" t="s">
        <v>60</v>
      </c>
      <c r="D43" s="2">
        <v>-6104.08</v>
      </c>
      <c r="E43" s="2">
        <v>-2995.63</v>
      </c>
      <c r="F43" s="6">
        <f t="shared" si="3"/>
        <v>3108.45</v>
      </c>
    </row>
    <row r="44" spans="1:6" x14ac:dyDescent="0.3">
      <c r="B44" s="1" t="s">
        <v>61</v>
      </c>
      <c r="C44" s="4" t="s">
        <v>62</v>
      </c>
      <c r="D44" s="2">
        <v>1575</v>
      </c>
      <c r="E44" s="2">
        <v>5425</v>
      </c>
      <c r="F44" s="6">
        <f t="shared" si="3"/>
        <v>3850</v>
      </c>
    </row>
    <row r="45" spans="1:6" x14ac:dyDescent="0.3">
      <c r="B45" s="1" t="s">
        <v>63</v>
      </c>
      <c r="C45" s="4" t="s">
        <v>64</v>
      </c>
      <c r="D45" s="2">
        <v>0</v>
      </c>
      <c r="E45" s="2">
        <v>550</v>
      </c>
      <c r="F45" s="6">
        <f t="shared" si="3"/>
        <v>550</v>
      </c>
    </row>
    <row r="46" spans="1:6" x14ac:dyDescent="0.3">
      <c r="B46" s="1" t="s">
        <v>65</v>
      </c>
      <c r="C46" s="4" t="s">
        <v>66</v>
      </c>
      <c r="D46" s="2">
        <v>0</v>
      </c>
      <c r="E46" s="2">
        <v>4500</v>
      </c>
      <c r="F46" s="6">
        <f t="shared" si="3"/>
        <v>4500</v>
      </c>
    </row>
    <row r="47" spans="1:6" x14ac:dyDescent="0.3">
      <c r="B47" s="1" t="s">
        <v>67</v>
      </c>
      <c r="C47" s="4" t="s">
        <v>68</v>
      </c>
      <c r="D47" s="2">
        <v>0</v>
      </c>
      <c r="E47" s="2">
        <v>500</v>
      </c>
      <c r="F47" s="6">
        <f t="shared" si="3"/>
        <v>500</v>
      </c>
    </row>
    <row r="48" spans="1:6" x14ac:dyDescent="0.3">
      <c r="B48" s="1" t="s">
        <v>69</v>
      </c>
      <c r="C48" s="4" t="s">
        <v>70</v>
      </c>
      <c r="D48" s="2">
        <v>800</v>
      </c>
      <c r="E48" s="2">
        <v>142949.59</v>
      </c>
      <c r="F48" s="6">
        <f t="shared" si="3"/>
        <v>142149.59</v>
      </c>
    </row>
    <row r="49" spans="1:6" x14ac:dyDescent="0.3">
      <c r="B49" s="1" t="s">
        <v>71</v>
      </c>
      <c r="C49" s="4" t="s">
        <v>72</v>
      </c>
      <c r="D49" s="2">
        <v>1900</v>
      </c>
      <c r="E49" s="2">
        <v>3120</v>
      </c>
      <c r="F49" s="6">
        <f t="shared" si="3"/>
        <v>1220</v>
      </c>
    </row>
    <row r="50" spans="1:6" ht="16.2" x14ac:dyDescent="0.3">
      <c r="B50" s="1" t="s">
        <v>424</v>
      </c>
      <c r="C50" s="4" t="s">
        <v>425</v>
      </c>
      <c r="D50" s="12">
        <v>3676</v>
      </c>
      <c r="E50" s="12">
        <v>0</v>
      </c>
      <c r="F50" s="6">
        <f t="shared" si="3"/>
        <v>-3676</v>
      </c>
    </row>
    <row r="51" spans="1:6" ht="16.2" x14ac:dyDescent="0.3">
      <c r="C51" s="14" t="s">
        <v>73</v>
      </c>
      <c r="D51" s="13">
        <f>SUM(D38:D50)</f>
        <v>20358.080000000002</v>
      </c>
      <c r="E51" s="13">
        <f>SUM(E38:E50)</f>
        <v>183116.3</v>
      </c>
      <c r="F51" s="6">
        <f t="shared" si="3"/>
        <v>162758.21999999997</v>
      </c>
    </row>
    <row r="53" spans="1:6" ht="16.2" x14ac:dyDescent="0.3">
      <c r="C53" s="16" t="s">
        <v>74</v>
      </c>
      <c r="D53" s="17">
        <f>D9+D19+D31+D36+D51</f>
        <v>1267088.6800000002</v>
      </c>
      <c r="E53" s="17">
        <f>E9+E19+E31+E36+E51</f>
        <v>1336181.2700000003</v>
      </c>
      <c r="F53" s="18">
        <f>E53-D53</f>
        <v>69092.590000000084</v>
      </c>
    </row>
    <row r="54" spans="1:6" x14ac:dyDescent="0.3">
      <c r="A54" s="15" t="s">
        <v>75</v>
      </c>
    </row>
    <row r="55" spans="1:6" x14ac:dyDescent="0.3">
      <c r="A55" s="4" t="s">
        <v>76</v>
      </c>
      <c r="B55" s="1" t="s">
        <v>77</v>
      </c>
      <c r="C55" s="4" t="s">
        <v>78</v>
      </c>
      <c r="D55" s="2">
        <v>181853.63</v>
      </c>
      <c r="E55" s="2">
        <v>156256.51</v>
      </c>
      <c r="F55" s="6">
        <f t="shared" ref="F55:F85" si="4">E55-D55</f>
        <v>-25597.119999999995</v>
      </c>
    </row>
    <row r="56" spans="1:6" x14ac:dyDescent="0.3">
      <c r="B56" s="1" t="s">
        <v>426</v>
      </c>
      <c r="C56" s="4" t="s">
        <v>427</v>
      </c>
      <c r="D56" s="2">
        <v>4800</v>
      </c>
      <c r="E56" s="2">
        <v>0</v>
      </c>
      <c r="F56" s="6">
        <f t="shared" si="4"/>
        <v>-4800</v>
      </c>
    </row>
    <row r="57" spans="1:6" x14ac:dyDescent="0.3">
      <c r="B57" s="1" t="s">
        <v>79</v>
      </c>
      <c r="C57" s="4" t="s">
        <v>80</v>
      </c>
      <c r="D57" s="2">
        <v>3600</v>
      </c>
      <c r="E57" s="2">
        <v>3600</v>
      </c>
      <c r="F57" s="6">
        <f t="shared" si="4"/>
        <v>0</v>
      </c>
    </row>
    <row r="58" spans="1:6" x14ac:dyDescent="0.3">
      <c r="B58" s="1" t="s">
        <v>81</v>
      </c>
      <c r="C58" s="4" t="s">
        <v>82</v>
      </c>
      <c r="D58" s="2">
        <v>11589.25</v>
      </c>
      <c r="E58" s="2">
        <v>9157.3700000000008</v>
      </c>
      <c r="F58" s="6">
        <f t="shared" si="4"/>
        <v>-2431.8799999999992</v>
      </c>
    </row>
    <row r="59" spans="1:6" x14ac:dyDescent="0.3">
      <c r="B59" s="1" t="s">
        <v>83</v>
      </c>
      <c r="C59" s="4" t="s">
        <v>84</v>
      </c>
      <c r="D59" s="2">
        <v>21035.53</v>
      </c>
      <c r="E59" s="2">
        <v>22055.040000000001</v>
      </c>
      <c r="F59" s="6">
        <f t="shared" si="4"/>
        <v>1019.510000000002</v>
      </c>
    </row>
    <row r="60" spans="1:6" x14ac:dyDescent="0.3">
      <c r="B60" s="1" t="s">
        <v>85</v>
      </c>
      <c r="C60" s="4" t="s">
        <v>86</v>
      </c>
      <c r="D60" s="2">
        <v>4250</v>
      </c>
      <c r="E60" s="2">
        <v>3000</v>
      </c>
      <c r="F60" s="6">
        <f t="shared" si="4"/>
        <v>-1250</v>
      </c>
    </row>
    <row r="61" spans="1:6" x14ac:dyDescent="0.3">
      <c r="B61" s="1" t="s">
        <v>87</v>
      </c>
      <c r="C61" s="4" t="s">
        <v>88</v>
      </c>
      <c r="D61" s="2">
        <v>1700</v>
      </c>
      <c r="E61" s="2">
        <v>1200</v>
      </c>
      <c r="F61" s="6">
        <f t="shared" si="4"/>
        <v>-500</v>
      </c>
    </row>
    <row r="62" spans="1:6" x14ac:dyDescent="0.3">
      <c r="B62" s="1" t="s">
        <v>89</v>
      </c>
      <c r="C62" s="4" t="s">
        <v>90</v>
      </c>
      <c r="D62" s="2">
        <v>325.72000000000003</v>
      </c>
      <c r="E62" s="2">
        <v>287.27999999999997</v>
      </c>
      <c r="F62" s="6">
        <f t="shared" si="4"/>
        <v>-38.440000000000055</v>
      </c>
    </row>
    <row r="63" spans="1:6" x14ac:dyDescent="0.3">
      <c r="B63" s="1" t="s">
        <v>91</v>
      </c>
      <c r="C63" s="4" t="s">
        <v>92</v>
      </c>
      <c r="D63" s="2">
        <v>10228.620000000001</v>
      </c>
      <c r="E63" s="2">
        <v>7946.11</v>
      </c>
      <c r="F63" s="6">
        <f t="shared" si="4"/>
        <v>-2282.5100000000011</v>
      </c>
    </row>
    <row r="64" spans="1:6" x14ac:dyDescent="0.3">
      <c r="B64" s="1" t="s">
        <v>93</v>
      </c>
      <c r="C64" s="4" t="s">
        <v>94</v>
      </c>
      <c r="D64" s="2">
        <v>11131.25</v>
      </c>
      <c r="E64" s="2">
        <v>5400</v>
      </c>
      <c r="F64" s="6">
        <f t="shared" si="4"/>
        <v>-5731.25</v>
      </c>
    </row>
    <row r="65" spans="2:6" x14ac:dyDescent="0.3">
      <c r="B65" s="1" t="s">
        <v>95</v>
      </c>
      <c r="C65" s="4" t="s">
        <v>96</v>
      </c>
      <c r="D65" s="2">
        <v>1082.42</v>
      </c>
      <c r="E65" s="2">
        <v>1914</v>
      </c>
      <c r="F65" s="6">
        <f t="shared" si="4"/>
        <v>831.57999999999993</v>
      </c>
    </row>
    <row r="66" spans="2:6" x14ac:dyDescent="0.3">
      <c r="B66" s="1" t="s">
        <v>97</v>
      </c>
      <c r="C66" s="4" t="s">
        <v>98</v>
      </c>
      <c r="D66" s="2">
        <v>255</v>
      </c>
      <c r="E66" s="2">
        <v>180</v>
      </c>
      <c r="F66" s="6">
        <f t="shared" si="4"/>
        <v>-75</v>
      </c>
    </row>
    <row r="67" spans="2:6" x14ac:dyDescent="0.3">
      <c r="B67" s="1" t="s">
        <v>99</v>
      </c>
      <c r="C67" s="4" t="s">
        <v>100</v>
      </c>
      <c r="D67" s="2">
        <v>331.8</v>
      </c>
      <c r="E67" s="2">
        <v>315</v>
      </c>
      <c r="F67" s="6">
        <f t="shared" si="4"/>
        <v>-16.800000000000011</v>
      </c>
    </row>
    <row r="68" spans="2:6" x14ac:dyDescent="0.3">
      <c r="B68" s="1" t="s">
        <v>101</v>
      </c>
      <c r="C68" s="4" t="s">
        <v>102</v>
      </c>
      <c r="D68" s="2">
        <v>314.52</v>
      </c>
      <c r="E68" s="2">
        <v>300.95999999999998</v>
      </c>
      <c r="F68" s="6">
        <f t="shared" si="4"/>
        <v>-13.560000000000002</v>
      </c>
    </row>
    <row r="69" spans="2:6" x14ac:dyDescent="0.3">
      <c r="B69" s="1" t="s">
        <v>103</v>
      </c>
      <c r="C69" s="4" t="s">
        <v>104</v>
      </c>
      <c r="D69" s="2">
        <v>2287.34</v>
      </c>
      <c r="E69" s="2">
        <v>1926.98</v>
      </c>
      <c r="F69" s="6">
        <f t="shared" si="4"/>
        <v>-360.36000000000013</v>
      </c>
    </row>
    <row r="70" spans="2:6" x14ac:dyDescent="0.3">
      <c r="B70" s="1" t="s">
        <v>105</v>
      </c>
      <c r="C70" s="4" t="s">
        <v>106</v>
      </c>
      <c r="D70" s="2">
        <v>279.63</v>
      </c>
      <c r="E70" s="2">
        <v>239.45</v>
      </c>
      <c r="F70" s="6">
        <f t="shared" si="4"/>
        <v>-40.180000000000007</v>
      </c>
    </row>
    <row r="71" spans="2:6" x14ac:dyDescent="0.3">
      <c r="B71" s="1" t="s">
        <v>107</v>
      </c>
      <c r="C71" s="4" t="s">
        <v>108</v>
      </c>
      <c r="D71" s="2">
        <v>500</v>
      </c>
      <c r="E71" s="2">
        <v>3992.67</v>
      </c>
      <c r="F71" s="6">
        <f t="shared" si="4"/>
        <v>3492.67</v>
      </c>
    </row>
    <row r="72" spans="2:6" x14ac:dyDescent="0.3">
      <c r="B72" s="1" t="s">
        <v>109</v>
      </c>
      <c r="C72" s="4" t="s">
        <v>110</v>
      </c>
      <c r="D72" s="2">
        <v>0</v>
      </c>
      <c r="E72" s="2">
        <v>150</v>
      </c>
      <c r="F72" s="6">
        <f t="shared" si="4"/>
        <v>150</v>
      </c>
    </row>
    <row r="73" spans="2:6" x14ac:dyDescent="0.3">
      <c r="B73" s="1" t="s">
        <v>111</v>
      </c>
      <c r="C73" s="4" t="s">
        <v>112</v>
      </c>
      <c r="D73" s="2">
        <v>2016.3</v>
      </c>
      <c r="E73" s="2">
        <v>1899.02</v>
      </c>
      <c r="F73" s="6">
        <f t="shared" si="4"/>
        <v>-117.27999999999997</v>
      </c>
    </row>
    <row r="74" spans="2:6" x14ac:dyDescent="0.3">
      <c r="B74" s="1" t="s">
        <v>113</v>
      </c>
      <c r="C74" s="4" t="s">
        <v>114</v>
      </c>
      <c r="D74" s="2">
        <v>2557.29</v>
      </c>
      <c r="E74" s="2">
        <v>2602.34</v>
      </c>
      <c r="F74" s="6">
        <f t="shared" si="4"/>
        <v>45.050000000000182</v>
      </c>
    </row>
    <row r="75" spans="2:6" x14ac:dyDescent="0.3">
      <c r="B75" s="1" t="s">
        <v>115</v>
      </c>
      <c r="C75" s="4" t="s">
        <v>116</v>
      </c>
      <c r="D75" s="2">
        <v>369.5</v>
      </c>
      <c r="E75" s="2">
        <v>2350</v>
      </c>
      <c r="F75" s="6">
        <f t="shared" si="4"/>
        <v>1980.5</v>
      </c>
    </row>
    <row r="76" spans="2:6" x14ac:dyDescent="0.3">
      <c r="B76" s="1" t="s">
        <v>117</v>
      </c>
      <c r="C76" s="4" t="s">
        <v>118</v>
      </c>
      <c r="D76" s="2">
        <v>5147.04</v>
      </c>
      <c r="E76" s="2">
        <v>2868.73</v>
      </c>
      <c r="F76" s="6">
        <f t="shared" si="4"/>
        <v>-2278.31</v>
      </c>
    </row>
    <row r="77" spans="2:6" x14ac:dyDescent="0.3">
      <c r="B77" s="1" t="s">
        <v>119</v>
      </c>
      <c r="C77" s="4" t="s">
        <v>120</v>
      </c>
      <c r="D77" s="2">
        <v>1117.17</v>
      </c>
      <c r="E77" s="2">
        <v>2528.9699999999998</v>
      </c>
      <c r="F77" s="6">
        <f t="shared" si="4"/>
        <v>1411.7999999999997</v>
      </c>
    </row>
    <row r="78" spans="2:6" x14ac:dyDescent="0.3">
      <c r="B78" s="1" t="s">
        <v>121</v>
      </c>
      <c r="C78" s="4" t="s">
        <v>122</v>
      </c>
      <c r="D78" s="2">
        <v>418.7</v>
      </c>
      <c r="E78" s="2">
        <v>418.74</v>
      </c>
      <c r="F78" s="6">
        <f t="shared" si="4"/>
        <v>4.0000000000020464E-2</v>
      </c>
    </row>
    <row r="79" spans="2:6" x14ac:dyDescent="0.3">
      <c r="B79" s="1" t="s">
        <v>123</v>
      </c>
      <c r="C79" s="4" t="s">
        <v>124</v>
      </c>
      <c r="D79" s="2">
        <v>789.15</v>
      </c>
      <c r="E79" s="2">
        <v>1245.28</v>
      </c>
      <c r="F79" s="6">
        <f t="shared" si="4"/>
        <v>456.13</v>
      </c>
    </row>
    <row r="80" spans="2:6" x14ac:dyDescent="0.3">
      <c r="B80" s="1" t="s">
        <v>125</v>
      </c>
      <c r="C80" s="4" t="s">
        <v>126</v>
      </c>
      <c r="D80" s="2">
        <v>9784.1299999999992</v>
      </c>
      <c r="E80" s="2">
        <v>11468.91</v>
      </c>
      <c r="F80" s="6">
        <f t="shared" si="4"/>
        <v>1684.7800000000007</v>
      </c>
    </row>
    <row r="81" spans="1:6" x14ac:dyDescent="0.3">
      <c r="B81" s="1" t="s">
        <v>127</v>
      </c>
      <c r="C81" s="4" t="s">
        <v>128</v>
      </c>
      <c r="D81" s="2">
        <v>7648.9</v>
      </c>
      <c r="E81" s="2">
        <v>7921.52</v>
      </c>
      <c r="F81" s="6">
        <f t="shared" si="4"/>
        <v>272.6200000000008</v>
      </c>
    </row>
    <row r="82" spans="1:6" x14ac:dyDescent="0.3">
      <c r="B82" s="1" t="s">
        <v>129</v>
      </c>
      <c r="C82" s="4" t="s">
        <v>130</v>
      </c>
      <c r="D82" s="2">
        <v>0</v>
      </c>
      <c r="E82" s="2">
        <v>21468.35</v>
      </c>
      <c r="F82" s="6">
        <f t="shared" si="4"/>
        <v>21468.35</v>
      </c>
    </row>
    <row r="83" spans="1:6" x14ac:dyDescent="0.3">
      <c r="B83" s="1" t="s">
        <v>131</v>
      </c>
      <c r="C83" s="4" t="s">
        <v>132</v>
      </c>
      <c r="D83" s="2">
        <v>137026.5</v>
      </c>
      <c r="E83" s="2">
        <v>149341</v>
      </c>
      <c r="F83" s="6">
        <f t="shared" si="4"/>
        <v>12314.5</v>
      </c>
    </row>
    <row r="84" spans="1:6" ht="16.2" x14ac:dyDescent="0.3">
      <c r="B84" s="1" t="s">
        <v>133</v>
      </c>
      <c r="C84" s="4" t="s">
        <v>134</v>
      </c>
      <c r="D84" s="12">
        <v>7380.23</v>
      </c>
      <c r="E84" s="12">
        <v>16534.439999999999</v>
      </c>
      <c r="F84" s="6">
        <f t="shared" si="4"/>
        <v>9154.2099999999991</v>
      </c>
    </row>
    <row r="85" spans="1:6" ht="16.2" x14ac:dyDescent="0.3">
      <c r="C85" s="14" t="s">
        <v>135</v>
      </c>
      <c r="D85" s="13">
        <f>SUM(D55:D84)</f>
        <v>429819.62</v>
      </c>
      <c r="E85" s="13">
        <f>SUM(E55:E84)</f>
        <v>438568.67</v>
      </c>
      <c r="F85" s="6">
        <f t="shared" si="4"/>
        <v>8749.0499999999884</v>
      </c>
    </row>
    <row r="87" spans="1:6" x14ac:dyDescent="0.3">
      <c r="A87" s="4" t="s">
        <v>136</v>
      </c>
      <c r="B87" s="1" t="s">
        <v>77</v>
      </c>
      <c r="C87" s="4" t="s">
        <v>78</v>
      </c>
      <c r="D87" s="2">
        <v>89847.46</v>
      </c>
      <c r="E87" s="2">
        <v>91339.34</v>
      </c>
      <c r="F87" s="6">
        <f t="shared" ref="F87:F112" si="5">E87-D87</f>
        <v>1491.8799999999901</v>
      </c>
    </row>
    <row r="88" spans="1:6" x14ac:dyDescent="0.3">
      <c r="B88" s="1" t="s">
        <v>137</v>
      </c>
      <c r="C88" s="4" t="s">
        <v>138</v>
      </c>
      <c r="D88" s="2">
        <v>1620.54</v>
      </c>
      <c r="E88" s="2">
        <v>328.87</v>
      </c>
      <c r="F88" s="6">
        <f t="shared" si="5"/>
        <v>-1291.67</v>
      </c>
    </row>
    <row r="89" spans="1:6" x14ac:dyDescent="0.3">
      <c r="B89" s="1" t="s">
        <v>81</v>
      </c>
      <c r="C89" s="4" t="s">
        <v>82</v>
      </c>
      <c r="D89" s="2">
        <v>6670.33</v>
      </c>
      <c r="E89" s="2">
        <v>6668.36</v>
      </c>
      <c r="F89" s="6">
        <f t="shared" si="5"/>
        <v>-1.9700000000002547</v>
      </c>
    </row>
    <row r="90" spans="1:6" x14ac:dyDescent="0.3">
      <c r="B90" s="1" t="s">
        <v>83</v>
      </c>
      <c r="C90" s="4" t="s">
        <v>84</v>
      </c>
      <c r="D90" s="2">
        <v>16641.96</v>
      </c>
      <c r="E90" s="2">
        <v>17099.64</v>
      </c>
      <c r="F90" s="6">
        <f t="shared" si="5"/>
        <v>457.68000000000029</v>
      </c>
    </row>
    <row r="91" spans="1:6" x14ac:dyDescent="0.3">
      <c r="B91" s="1" t="s">
        <v>91</v>
      </c>
      <c r="C91" s="4" t="s">
        <v>92</v>
      </c>
      <c r="D91" s="2">
        <v>6686.93</v>
      </c>
      <c r="E91" s="2">
        <v>6568.55</v>
      </c>
      <c r="F91" s="6">
        <f t="shared" si="5"/>
        <v>-118.38000000000011</v>
      </c>
    </row>
    <row r="92" spans="1:6" x14ac:dyDescent="0.3">
      <c r="B92" s="1" t="s">
        <v>99</v>
      </c>
      <c r="C92" s="4" t="s">
        <v>100</v>
      </c>
      <c r="D92" s="2">
        <v>282.24</v>
      </c>
      <c r="E92" s="2">
        <v>290.64</v>
      </c>
      <c r="F92" s="6">
        <f t="shared" si="5"/>
        <v>8.3999999999999773</v>
      </c>
    </row>
    <row r="93" spans="1:6" x14ac:dyDescent="0.3">
      <c r="B93" s="1" t="s">
        <v>101</v>
      </c>
      <c r="C93" s="4" t="s">
        <v>102</v>
      </c>
      <c r="D93" s="2">
        <v>242.4</v>
      </c>
      <c r="E93" s="2">
        <v>249.72</v>
      </c>
      <c r="F93" s="6">
        <f t="shared" si="5"/>
        <v>7.3199999999999932</v>
      </c>
    </row>
    <row r="94" spans="1:6" x14ac:dyDescent="0.3">
      <c r="B94" s="1" t="s">
        <v>103</v>
      </c>
      <c r="C94" s="4" t="s">
        <v>104</v>
      </c>
      <c r="D94" s="2">
        <v>1100.2</v>
      </c>
      <c r="E94" s="2">
        <v>1103.6400000000001</v>
      </c>
      <c r="F94" s="6">
        <f t="shared" si="5"/>
        <v>3.4400000000000546</v>
      </c>
    </row>
    <row r="95" spans="1:6" x14ac:dyDescent="0.3">
      <c r="B95" s="1" t="s">
        <v>105</v>
      </c>
      <c r="C95" s="4" t="s">
        <v>106</v>
      </c>
      <c r="D95" s="2">
        <v>77.31</v>
      </c>
      <c r="E95" s="2">
        <v>100.05</v>
      </c>
      <c r="F95" s="6">
        <f t="shared" si="5"/>
        <v>22.739999999999995</v>
      </c>
    </row>
    <row r="96" spans="1:6" x14ac:dyDescent="0.3">
      <c r="B96" s="1" t="s">
        <v>139</v>
      </c>
      <c r="C96" s="4" t="s">
        <v>140</v>
      </c>
      <c r="D96" s="2">
        <v>20136.04</v>
      </c>
      <c r="E96" s="2">
        <v>15522.88</v>
      </c>
      <c r="F96" s="6">
        <f t="shared" si="5"/>
        <v>-4613.1600000000017</v>
      </c>
    </row>
    <row r="97" spans="2:6" x14ac:dyDescent="0.3">
      <c r="B97" s="1" t="s">
        <v>141</v>
      </c>
      <c r="C97" s="4" t="s">
        <v>142</v>
      </c>
      <c r="D97" s="2">
        <v>23657.599999999999</v>
      </c>
      <c r="E97" s="2">
        <v>28661.27</v>
      </c>
      <c r="F97" s="6">
        <f t="shared" si="5"/>
        <v>5003.6700000000019</v>
      </c>
    </row>
    <row r="98" spans="2:6" x14ac:dyDescent="0.3">
      <c r="B98" s="1" t="s">
        <v>143</v>
      </c>
      <c r="C98" s="4" t="s">
        <v>144</v>
      </c>
      <c r="D98" s="2">
        <v>11830.58</v>
      </c>
      <c r="E98" s="2">
        <v>13782.58</v>
      </c>
      <c r="F98" s="6">
        <f t="shared" si="5"/>
        <v>1952</v>
      </c>
    </row>
    <row r="99" spans="2:6" x14ac:dyDescent="0.3">
      <c r="B99" s="1" t="s">
        <v>145</v>
      </c>
      <c r="C99" s="4" t="s">
        <v>146</v>
      </c>
      <c r="D99" s="2">
        <v>1299.8499999999999</v>
      </c>
      <c r="E99" s="2">
        <v>1469.53</v>
      </c>
      <c r="F99" s="6">
        <f t="shared" si="5"/>
        <v>169.68000000000006</v>
      </c>
    </row>
    <row r="100" spans="2:6" x14ac:dyDescent="0.3">
      <c r="B100" s="1" t="s">
        <v>147</v>
      </c>
      <c r="C100" s="4" t="s">
        <v>148</v>
      </c>
      <c r="D100" s="2">
        <v>866.66</v>
      </c>
      <c r="E100" s="2">
        <v>1712.2</v>
      </c>
      <c r="F100" s="6">
        <f t="shared" si="5"/>
        <v>845.54000000000008</v>
      </c>
    </row>
    <row r="101" spans="2:6" x14ac:dyDescent="0.3">
      <c r="B101" s="1" t="s">
        <v>428</v>
      </c>
      <c r="C101" s="4" t="s">
        <v>429</v>
      </c>
      <c r="D101" s="2">
        <v>992.35</v>
      </c>
      <c r="E101" s="2">
        <v>0</v>
      </c>
      <c r="F101" s="6">
        <f t="shared" si="5"/>
        <v>-992.35</v>
      </c>
    </row>
    <row r="102" spans="2:6" x14ac:dyDescent="0.3">
      <c r="B102" s="1" t="s">
        <v>149</v>
      </c>
      <c r="C102" s="4" t="s">
        <v>150</v>
      </c>
      <c r="D102" s="2">
        <v>15773.88</v>
      </c>
      <c r="E102" s="2">
        <v>11863</v>
      </c>
      <c r="F102" s="6">
        <f t="shared" si="5"/>
        <v>-3910.8799999999992</v>
      </c>
    </row>
    <row r="103" spans="2:6" x14ac:dyDescent="0.3">
      <c r="B103" s="1" t="s">
        <v>151</v>
      </c>
      <c r="C103" s="4" t="s">
        <v>152</v>
      </c>
      <c r="D103" s="2">
        <v>10869.46</v>
      </c>
      <c r="E103" s="2">
        <v>9640.36</v>
      </c>
      <c r="F103" s="6">
        <f t="shared" si="5"/>
        <v>-1229.0999999999985</v>
      </c>
    </row>
    <row r="104" spans="2:6" x14ac:dyDescent="0.3">
      <c r="B104" s="1" t="s">
        <v>153</v>
      </c>
      <c r="C104" s="4" t="s">
        <v>154</v>
      </c>
      <c r="D104" s="2">
        <v>1834.09</v>
      </c>
      <c r="E104" s="2">
        <v>1800.1</v>
      </c>
      <c r="F104" s="6">
        <f t="shared" si="5"/>
        <v>-33.990000000000009</v>
      </c>
    </row>
    <row r="105" spans="2:6" x14ac:dyDescent="0.3">
      <c r="B105" s="1" t="s">
        <v>155</v>
      </c>
      <c r="C105" s="4" t="s">
        <v>156</v>
      </c>
      <c r="D105" s="2">
        <v>2568.89</v>
      </c>
      <c r="E105" s="2">
        <v>3847.68</v>
      </c>
      <c r="F105" s="6">
        <f t="shared" si="5"/>
        <v>1278.79</v>
      </c>
    </row>
    <row r="106" spans="2:6" x14ac:dyDescent="0.3">
      <c r="B106" s="1" t="s">
        <v>157</v>
      </c>
      <c r="C106" s="4" t="s">
        <v>158</v>
      </c>
      <c r="D106" s="2">
        <v>9396.57</v>
      </c>
      <c r="E106" s="2">
        <v>7531</v>
      </c>
      <c r="F106" s="6">
        <f t="shared" si="5"/>
        <v>-1865.5699999999997</v>
      </c>
    </row>
    <row r="107" spans="2:6" x14ac:dyDescent="0.3">
      <c r="B107" s="1" t="s">
        <v>159</v>
      </c>
      <c r="C107" s="4" t="s">
        <v>160</v>
      </c>
      <c r="D107" s="2">
        <v>0</v>
      </c>
      <c r="E107" s="2">
        <v>3150</v>
      </c>
      <c r="F107" s="6">
        <f t="shared" si="5"/>
        <v>3150</v>
      </c>
    </row>
    <row r="108" spans="2:6" x14ac:dyDescent="0.3">
      <c r="B108" s="1" t="s">
        <v>161</v>
      </c>
      <c r="C108" s="4" t="s">
        <v>162</v>
      </c>
      <c r="D108" s="2">
        <v>6087</v>
      </c>
      <c r="E108" s="2">
        <v>13462.03</v>
      </c>
      <c r="F108" s="6">
        <f t="shared" si="5"/>
        <v>7375.0300000000007</v>
      </c>
    </row>
    <row r="109" spans="2:6" x14ac:dyDescent="0.3">
      <c r="B109" s="1" t="s">
        <v>163</v>
      </c>
      <c r="C109" s="4" t="s">
        <v>164</v>
      </c>
      <c r="D109" s="2">
        <v>22159.43</v>
      </c>
      <c r="E109" s="2">
        <v>12441.4</v>
      </c>
      <c r="F109" s="6">
        <f t="shared" si="5"/>
        <v>-9718.0300000000007</v>
      </c>
    </row>
    <row r="110" spans="2:6" x14ac:dyDescent="0.3">
      <c r="B110" s="1" t="s">
        <v>165</v>
      </c>
      <c r="C110" s="4" t="s">
        <v>166</v>
      </c>
      <c r="D110" s="2">
        <v>968.89</v>
      </c>
      <c r="E110" s="2">
        <v>1264.9100000000001</v>
      </c>
      <c r="F110" s="6">
        <f t="shared" si="5"/>
        <v>296.0200000000001</v>
      </c>
    </row>
    <row r="111" spans="2:6" ht="16.2" x14ac:dyDescent="0.3">
      <c r="B111" s="1" t="s">
        <v>167</v>
      </c>
      <c r="C111" s="4" t="s">
        <v>168</v>
      </c>
      <c r="D111" s="12">
        <v>0</v>
      </c>
      <c r="E111" s="12">
        <v>2579.23</v>
      </c>
      <c r="F111" s="6">
        <f t="shared" si="5"/>
        <v>2579.23</v>
      </c>
    </row>
    <row r="112" spans="2:6" ht="16.2" x14ac:dyDescent="0.3">
      <c r="C112" s="14" t="s">
        <v>169</v>
      </c>
      <c r="D112" s="13">
        <f>SUM(D87:D111)</f>
        <v>251610.66000000003</v>
      </c>
      <c r="E112" s="13">
        <f>SUM(E87:E111)</f>
        <v>252476.98</v>
      </c>
      <c r="F112" s="6">
        <f t="shared" si="5"/>
        <v>866.31999999997788</v>
      </c>
    </row>
    <row r="114" spans="1:6" x14ac:dyDescent="0.3">
      <c r="A114" s="4" t="s">
        <v>170</v>
      </c>
      <c r="B114" s="1" t="s">
        <v>77</v>
      </c>
      <c r="C114" s="4" t="s">
        <v>78</v>
      </c>
      <c r="D114" s="2">
        <v>72125.77</v>
      </c>
      <c r="E114" s="2">
        <v>71557.14</v>
      </c>
      <c r="F114" s="6">
        <f t="shared" ref="F114:F148" si="6">E114-D114</f>
        <v>-568.63000000000466</v>
      </c>
    </row>
    <row r="115" spans="1:6" x14ac:dyDescent="0.3">
      <c r="B115" s="1" t="s">
        <v>81</v>
      </c>
      <c r="C115" s="4" t="s">
        <v>82</v>
      </c>
      <c r="D115" s="2">
        <v>4384.22</v>
      </c>
      <c r="E115" s="2">
        <v>4112.41</v>
      </c>
      <c r="F115" s="6">
        <f t="shared" si="6"/>
        <v>-271.8100000000004</v>
      </c>
    </row>
    <row r="116" spans="1:6" x14ac:dyDescent="0.3">
      <c r="B116" s="1" t="s">
        <v>83</v>
      </c>
      <c r="C116" s="4" t="s">
        <v>84</v>
      </c>
      <c r="D116" s="2">
        <v>10982.88</v>
      </c>
      <c r="E116" s="2">
        <v>11284.92</v>
      </c>
      <c r="F116" s="6">
        <f t="shared" si="6"/>
        <v>302.04000000000087</v>
      </c>
    </row>
    <row r="117" spans="1:6" x14ac:dyDescent="0.3">
      <c r="B117" s="1" t="s">
        <v>91</v>
      </c>
      <c r="C117" s="4" t="s">
        <v>92</v>
      </c>
      <c r="D117" s="2">
        <v>4030.08</v>
      </c>
      <c r="E117" s="2">
        <v>3994.2</v>
      </c>
      <c r="F117" s="6">
        <f t="shared" si="6"/>
        <v>-35.880000000000109</v>
      </c>
    </row>
    <row r="118" spans="1:6" x14ac:dyDescent="0.3">
      <c r="B118" s="1" t="s">
        <v>99</v>
      </c>
      <c r="C118" s="4" t="s">
        <v>100</v>
      </c>
      <c r="D118" s="2">
        <v>168</v>
      </c>
      <c r="E118" s="2">
        <v>171.36</v>
      </c>
      <c r="F118" s="6">
        <f t="shared" si="6"/>
        <v>3.3600000000000136</v>
      </c>
    </row>
    <row r="119" spans="1:6" x14ac:dyDescent="0.3">
      <c r="B119" s="1" t="s">
        <v>101</v>
      </c>
      <c r="C119" s="4" t="s">
        <v>102</v>
      </c>
      <c r="D119" s="2">
        <v>144.24</v>
      </c>
      <c r="E119" s="2">
        <v>148.56</v>
      </c>
      <c r="F119" s="6">
        <f t="shared" si="6"/>
        <v>4.3199999999999932</v>
      </c>
    </row>
    <row r="120" spans="1:6" x14ac:dyDescent="0.3">
      <c r="B120" s="1" t="s">
        <v>103</v>
      </c>
      <c r="C120" s="4" t="s">
        <v>104</v>
      </c>
      <c r="D120" s="2">
        <v>719.24</v>
      </c>
      <c r="E120" s="2">
        <v>680.11</v>
      </c>
      <c r="F120" s="6">
        <f t="shared" si="6"/>
        <v>-39.129999999999995</v>
      </c>
    </row>
    <row r="121" spans="1:6" x14ac:dyDescent="0.3">
      <c r="B121" s="1" t="s">
        <v>105</v>
      </c>
      <c r="C121" s="4" t="s">
        <v>106</v>
      </c>
      <c r="D121" s="2">
        <v>120.34</v>
      </c>
      <c r="E121" s="2">
        <v>64.52</v>
      </c>
      <c r="F121" s="6">
        <f t="shared" si="6"/>
        <v>-55.820000000000007</v>
      </c>
    </row>
    <row r="122" spans="1:6" x14ac:dyDescent="0.3">
      <c r="B122" s="1" t="s">
        <v>171</v>
      </c>
      <c r="C122" s="4" t="s">
        <v>172</v>
      </c>
      <c r="D122" s="2">
        <v>1322.62</v>
      </c>
      <c r="E122" s="2">
        <v>1085.01</v>
      </c>
      <c r="F122" s="6">
        <f t="shared" si="6"/>
        <v>-237.6099999999999</v>
      </c>
    </row>
    <row r="123" spans="1:6" x14ac:dyDescent="0.3">
      <c r="B123" s="1" t="s">
        <v>173</v>
      </c>
      <c r="C123" s="4" t="s">
        <v>174</v>
      </c>
      <c r="D123" s="2">
        <v>271.77</v>
      </c>
      <c r="E123" s="2">
        <v>388.53</v>
      </c>
      <c r="F123" s="6">
        <f t="shared" si="6"/>
        <v>116.75999999999999</v>
      </c>
    </row>
    <row r="124" spans="1:6" x14ac:dyDescent="0.3">
      <c r="B124" s="1" t="s">
        <v>175</v>
      </c>
      <c r="C124" s="4" t="s">
        <v>176</v>
      </c>
      <c r="D124" s="2">
        <v>4951.93</v>
      </c>
      <c r="E124" s="2">
        <v>13231.21</v>
      </c>
      <c r="F124" s="6">
        <f t="shared" si="6"/>
        <v>8279.2799999999988</v>
      </c>
    </row>
    <row r="125" spans="1:6" x14ac:dyDescent="0.3">
      <c r="B125" s="1" t="s">
        <v>177</v>
      </c>
      <c r="C125" s="4" t="s">
        <v>178</v>
      </c>
      <c r="D125" s="2">
        <v>35</v>
      </c>
      <c r="E125" s="2">
        <v>593.88</v>
      </c>
      <c r="F125" s="6">
        <f t="shared" si="6"/>
        <v>558.88</v>
      </c>
    </row>
    <row r="126" spans="1:6" x14ac:dyDescent="0.3">
      <c r="B126" s="1" t="s">
        <v>179</v>
      </c>
      <c r="C126" s="4" t="s">
        <v>16</v>
      </c>
      <c r="D126" s="2">
        <v>2133.23</v>
      </c>
      <c r="E126" s="2">
        <v>2457.14</v>
      </c>
      <c r="F126" s="6">
        <f t="shared" si="6"/>
        <v>323.90999999999985</v>
      </c>
    </row>
    <row r="127" spans="1:6" x14ac:dyDescent="0.3">
      <c r="B127" s="1" t="s">
        <v>180</v>
      </c>
      <c r="C127" s="4" t="s">
        <v>181</v>
      </c>
      <c r="D127" s="2">
        <v>0</v>
      </c>
      <c r="E127" s="2">
        <v>1035.3399999999999</v>
      </c>
      <c r="F127" s="6">
        <f t="shared" si="6"/>
        <v>1035.3399999999999</v>
      </c>
    </row>
    <row r="128" spans="1:6" x14ac:dyDescent="0.3">
      <c r="B128" s="1" t="s">
        <v>182</v>
      </c>
      <c r="C128" s="4" t="s">
        <v>183</v>
      </c>
      <c r="D128" s="2">
        <v>5853.75</v>
      </c>
      <c r="E128" s="2">
        <v>490.96</v>
      </c>
      <c r="F128" s="6">
        <f t="shared" si="6"/>
        <v>-5362.79</v>
      </c>
    </row>
    <row r="129" spans="2:6" x14ac:dyDescent="0.3">
      <c r="B129" s="1" t="s">
        <v>184</v>
      </c>
      <c r="C129" s="4" t="s">
        <v>185</v>
      </c>
      <c r="D129" s="2">
        <v>5281.33</v>
      </c>
      <c r="E129" s="2">
        <v>11155.1</v>
      </c>
      <c r="F129" s="6">
        <f t="shared" si="6"/>
        <v>5873.77</v>
      </c>
    </row>
    <row r="130" spans="2:6" x14ac:dyDescent="0.3">
      <c r="B130" s="1" t="s">
        <v>186</v>
      </c>
      <c r="C130" s="4" t="s">
        <v>187</v>
      </c>
      <c r="D130" s="2">
        <v>776.3</v>
      </c>
      <c r="E130" s="2">
        <v>1332.56</v>
      </c>
      <c r="F130" s="6">
        <f t="shared" si="6"/>
        <v>556.26</v>
      </c>
    </row>
    <row r="131" spans="2:6" x14ac:dyDescent="0.3">
      <c r="B131" s="1" t="s">
        <v>430</v>
      </c>
      <c r="C131" s="4" t="s">
        <v>431</v>
      </c>
      <c r="D131" s="2">
        <v>409.43</v>
      </c>
      <c r="E131" s="2">
        <v>0</v>
      </c>
      <c r="F131" s="6">
        <f t="shared" si="6"/>
        <v>-409.43</v>
      </c>
    </row>
    <row r="132" spans="2:6" x14ac:dyDescent="0.3">
      <c r="B132" s="1" t="s">
        <v>188</v>
      </c>
      <c r="C132" s="4" t="s">
        <v>189</v>
      </c>
      <c r="D132" s="2">
        <v>2449.1799999999998</v>
      </c>
      <c r="E132" s="2">
        <v>6236.23</v>
      </c>
      <c r="F132" s="6">
        <f t="shared" si="6"/>
        <v>3787.0499999999997</v>
      </c>
    </row>
    <row r="133" spans="2:6" x14ac:dyDescent="0.3">
      <c r="B133" s="1" t="s">
        <v>432</v>
      </c>
      <c r="C133" s="4" t="s">
        <v>433</v>
      </c>
      <c r="D133" s="2">
        <v>1076.06</v>
      </c>
      <c r="E133" s="2">
        <v>0</v>
      </c>
      <c r="F133" s="6">
        <f t="shared" si="6"/>
        <v>-1076.06</v>
      </c>
    </row>
    <row r="134" spans="2:6" x14ac:dyDescent="0.3">
      <c r="B134" s="1" t="s">
        <v>190</v>
      </c>
      <c r="C134" s="4" t="s">
        <v>191</v>
      </c>
      <c r="D134" s="2">
        <v>4399.66</v>
      </c>
      <c r="E134" s="2">
        <v>24234.31</v>
      </c>
      <c r="F134" s="6">
        <f t="shared" si="6"/>
        <v>19834.650000000001</v>
      </c>
    </row>
    <row r="135" spans="2:6" x14ac:dyDescent="0.3">
      <c r="B135" s="1" t="s">
        <v>192</v>
      </c>
      <c r="C135" s="4" t="s">
        <v>193</v>
      </c>
      <c r="D135" s="2">
        <v>15177</v>
      </c>
      <c r="E135" s="2">
        <v>16063</v>
      </c>
      <c r="F135" s="6">
        <f t="shared" si="6"/>
        <v>886</v>
      </c>
    </row>
    <row r="136" spans="2:6" x14ac:dyDescent="0.3">
      <c r="B136" s="1" t="s">
        <v>434</v>
      </c>
      <c r="C136" s="4" t="s">
        <v>435</v>
      </c>
      <c r="D136" s="2">
        <v>3475.81</v>
      </c>
      <c r="E136" s="2">
        <v>0</v>
      </c>
      <c r="F136" s="6">
        <f t="shared" si="6"/>
        <v>-3475.81</v>
      </c>
    </row>
    <row r="137" spans="2:6" x14ac:dyDescent="0.3">
      <c r="B137" s="1" t="s">
        <v>194</v>
      </c>
      <c r="C137" s="4" t="s">
        <v>195</v>
      </c>
      <c r="D137" s="2">
        <v>4434.08</v>
      </c>
      <c r="E137" s="2">
        <v>2260.7199999999998</v>
      </c>
      <c r="F137" s="6">
        <f t="shared" si="6"/>
        <v>-2173.36</v>
      </c>
    </row>
    <row r="138" spans="2:6" x14ac:dyDescent="0.3">
      <c r="B138" s="1" t="s">
        <v>436</v>
      </c>
      <c r="C138" s="4" t="s">
        <v>437</v>
      </c>
      <c r="D138" s="2">
        <v>3154.22</v>
      </c>
      <c r="E138" s="2">
        <v>0</v>
      </c>
      <c r="F138" s="6">
        <f t="shared" si="6"/>
        <v>-3154.22</v>
      </c>
    </row>
    <row r="139" spans="2:6" x14ac:dyDescent="0.3">
      <c r="B139" s="1" t="s">
        <v>196</v>
      </c>
      <c r="C139" s="4" t="s">
        <v>197</v>
      </c>
      <c r="D139" s="2">
        <v>5357.09</v>
      </c>
      <c r="E139" s="2">
        <v>5328.2</v>
      </c>
      <c r="F139" s="6">
        <f t="shared" si="6"/>
        <v>-28.890000000000327</v>
      </c>
    </row>
    <row r="140" spans="2:6" x14ac:dyDescent="0.3">
      <c r="B140" s="1" t="s">
        <v>198</v>
      </c>
      <c r="C140" s="4" t="s">
        <v>199</v>
      </c>
      <c r="D140" s="2">
        <v>2279.69</v>
      </c>
      <c r="E140" s="2">
        <v>3267.54</v>
      </c>
      <c r="F140" s="6">
        <f t="shared" si="6"/>
        <v>987.84999999999991</v>
      </c>
    </row>
    <row r="141" spans="2:6" x14ac:dyDescent="0.3">
      <c r="B141" s="1" t="s">
        <v>200</v>
      </c>
      <c r="C141" s="4" t="s">
        <v>201</v>
      </c>
      <c r="D141" s="2">
        <v>456.75</v>
      </c>
      <c r="E141" s="2">
        <v>489.53</v>
      </c>
      <c r="F141" s="6">
        <f t="shared" si="6"/>
        <v>32.779999999999973</v>
      </c>
    </row>
    <row r="142" spans="2:6" x14ac:dyDescent="0.3">
      <c r="B142" s="1" t="s">
        <v>202</v>
      </c>
      <c r="C142" s="4" t="s">
        <v>203</v>
      </c>
      <c r="D142" s="2">
        <v>1015.55</v>
      </c>
      <c r="E142" s="2">
        <v>635.28</v>
      </c>
      <c r="F142" s="6">
        <f t="shared" si="6"/>
        <v>-380.27</v>
      </c>
    </row>
    <row r="143" spans="2:6" x14ac:dyDescent="0.3">
      <c r="B143" s="1" t="s">
        <v>204</v>
      </c>
      <c r="C143" s="4" t="s">
        <v>205</v>
      </c>
      <c r="D143" s="2">
        <v>1329.18</v>
      </c>
      <c r="E143" s="2">
        <v>1890.68</v>
      </c>
      <c r="F143" s="6">
        <f t="shared" si="6"/>
        <v>561.5</v>
      </c>
    </row>
    <row r="144" spans="2:6" x14ac:dyDescent="0.3">
      <c r="B144" s="1" t="s">
        <v>206</v>
      </c>
      <c r="C144" s="4" t="s">
        <v>207</v>
      </c>
      <c r="D144" s="2">
        <v>1337.2</v>
      </c>
      <c r="E144" s="2">
        <v>73.010000000000005</v>
      </c>
      <c r="F144" s="6">
        <f t="shared" si="6"/>
        <v>-1264.19</v>
      </c>
    </row>
    <row r="145" spans="1:6" x14ac:dyDescent="0.3">
      <c r="B145" s="1" t="s">
        <v>208</v>
      </c>
      <c r="C145" s="4" t="s">
        <v>209</v>
      </c>
      <c r="D145" s="2">
        <v>0</v>
      </c>
      <c r="E145" s="2">
        <v>1141.48</v>
      </c>
      <c r="F145" s="6">
        <f t="shared" si="6"/>
        <v>1141.48</v>
      </c>
    </row>
    <row r="146" spans="1:6" x14ac:dyDescent="0.3">
      <c r="B146" s="1" t="s">
        <v>210</v>
      </c>
      <c r="C146" s="4" t="s">
        <v>211</v>
      </c>
      <c r="D146" s="2">
        <v>10761.6</v>
      </c>
      <c r="E146" s="2">
        <v>10849.18</v>
      </c>
      <c r="F146" s="6">
        <f t="shared" si="6"/>
        <v>87.579999999999927</v>
      </c>
    </row>
    <row r="147" spans="1:6" ht="16.2" x14ac:dyDescent="0.3">
      <c r="B147" s="1" t="s">
        <v>212</v>
      </c>
      <c r="C147" s="4" t="s">
        <v>213</v>
      </c>
      <c r="D147" s="12">
        <v>4003.67</v>
      </c>
      <c r="E147" s="12">
        <v>3593.13</v>
      </c>
      <c r="F147" s="6">
        <f t="shared" si="6"/>
        <v>-410.53999999999996</v>
      </c>
    </row>
    <row r="148" spans="1:6" ht="16.2" x14ac:dyDescent="0.3">
      <c r="C148" s="14" t="s">
        <v>214</v>
      </c>
      <c r="D148" s="13">
        <f>SUM(D114:D147)</f>
        <v>174416.87000000002</v>
      </c>
      <c r="E148" s="13">
        <f>SUM(E114:E147)</f>
        <v>199845.24000000005</v>
      </c>
      <c r="F148" s="6">
        <f t="shared" si="6"/>
        <v>25428.370000000024</v>
      </c>
    </row>
    <row r="150" spans="1:6" x14ac:dyDescent="0.3">
      <c r="A150" s="4" t="s">
        <v>215</v>
      </c>
      <c r="B150" s="1" t="s">
        <v>77</v>
      </c>
      <c r="C150" s="4" t="s">
        <v>78</v>
      </c>
      <c r="D150" s="2">
        <v>69278.47</v>
      </c>
      <c r="E150" s="2">
        <v>70412.19</v>
      </c>
      <c r="F150" s="6">
        <f t="shared" ref="F150:F176" si="7">E150-D150</f>
        <v>1133.7200000000012</v>
      </c>
    </row>
    <row r="151" spans="1:6" x14ac:dyDescent="0.3">
      <c r="B151" s="1" t="s">
        <v>81</v>
      </c>
      <c r="C151" s="4" t="s">
        <v>82</v>
      </c>
      <c r="D151" s="2">
        <v>5099.71</v>
      </c>
      <c r="E151" s="2">
        <v>5230.47</v>
      </c>
      <c r="F151" s="6">
        <f t="shared" si="7"/>
        <v>130.76000000000022</v>
      </c>
    </row>
    <row r="152" spans="1:6" x14ac:dyDescent="0.3">
      <c r="B152" s="1" t="s">
        <v>83</v>
      </c>
      <c r="C152" s="4" t="s">
        <v>84</v>
      </c>
      <c r="D152" s="2">
        <v>10982.88</v>
      </c>
      <c r="E152" s="2">
        <v>11284.92</v>
      </c>
      <c r="F152" s="6">
        <f t="shared" si="7"/>
        <v>302.04000000000087</v>
      </c>
    </row>
    <row r="153" spans="1:6" x14ac:dyDescent="0.3">
      <c r="B153" s="1" t="s">
        <v>91</v>
      </c>
      <c r="C153" s="4" t="s">
        <v>92</v>
      </c>
      <c r="D153" s="2">
        <v>5173.3500000000004</v>
      </c>
      <c r="E153" s="2">
        <v>5234.0200000000004</v>
      </c>
      <c r="F153" s="6">
        <f t="shared" si="7"/>
        <v>60.670000000000073</v>
      </c>
    </row>
    <row r="154" spans="1:6" x14ac:dyDescent="0.3">
      <c r="B154" s="1" t="s">
        <v>99</v>
      </c>
      <c r="C154" s="4" t="s">
        <v>100</v>
      </c>
      <c r="D154" s="2">
        <v>203.28</v>
      </c>
      <c r="E154" s="2">
        <v>207.48</v>
      </c>
      <c r="F154" s="6">
        <f t="shared" si="7"/>
        <v>4.1999999999999886</v>
      </c>
    </row>
    <row r="155" spans="1:6" x14ac:dyDescent="0.3">
      <c r="B155" s="1" t="s">
        <v>101</v>
      </c>
      <c r="C155" s="4" t="s">
        <v>102</v>
      </c>
      <c r="D155" s="2">
        <v>193.56</v>
      </c>
      <c r="E155" s="2">
        <v>199.44</v>
      </c>
      <c r="F155" s="6">
        <f t="shared" si="7"/>
        <v>5.8799999999999955</v>
      </c>
    </row>
    <row r="156" spans="1:6" x14ac:dyDescent="0.3">
      <c r="B156" s="1" t="s">
        <v>103</v>
      </c>
      <c r="C156" s="4" t="s">
        <v>104</v>
      </c>
      <c r="D156" s="2">
        <v>832.69</v>
      </c>
      <c r="E156" s="2">
        <v>846.6</v>
      </c>
      <c r="F156" s="6">
        <f t="shared" si="7"/>
        <v>13.909999999999968</v>
      </c>
    </row>
    <row r="157" spans="1:6" x14ac:dyDescent="0.3">
      <c r="B157" s="1" t="s">
        <v>105</v>
      </c>
      <c r="C157" s="4" t="s">
        <v>106</v>
      </c>
      <c r="D157" s="2">
        <v>108.93</v>
      </c>
      <c r="E157" s="2">
        <v>122.04</v>
      </c>
      <c r="F157" s="6">
        <f t="shared" si="7"/>
        <v>13.11</v>
      </c>
    </row>
    <row r="158" spans="1:6" x14ac:dyDescent="0.3">
      <c r="B158" s="1" t="s">
        <v>216</v>
      </c>
      <c r="C158" s="4" t="s">
        <v>217</v>
      </c>
      <c r="D158" s="2">
        <v>750</v>
      </c>
      <c r="E158" s="2">
        <v>750</v>
      </c>
      <c r="F158" s="6">
        <f t="shared" si="7"/>
        <v>0</v>
      </c>
    </row>
    <row r="159" spans="1:6" x14ac:dyDescent="0.3">
      <c r="B159" s="1" t="s">
        <v>218</v>
      </c>
      <c r="C159" s="4" t="s">
        <v>219</v>
      </c>
      <c r="D159" s="2">
        <v>90704.25</v>
      </c>
      <c r="E159" s="2">
        <v>84733.5</v>
      </c>
      <c r="F159" s="6">
        <f t="shared" si="7"/>
        <v>-5970.75</v>
      </c>
    </row>
    <row r="160" spans="1:6" x14ac:dyDescent="0.3">
      <c r="B160" s="1" t="s">
        <v>220</v>
      </c>
      <c r="C160" s="4" t="s">
        <v>221</v>
      </c>
      <c r="D160" s="2">
        <v>-20070</v>
      </c>
      <c r="E160" s="2">
        <v>-21110</v>
      </c>
      <c r="F160" s="6">
        <f t="shared" si="7"/>
        <v>-1040</v>
      </c>
    </row>
    <row r="161" spans="2:6" x14ac:dyDescent="0.3">
      <c r="B161" s="1" t="s">
        <v>222</v>
      </c>
      <c r="C161" s="4" t="s">
        <v>223</v>
      </c>
      <c r="D161" s="2">
        <v>-690</v>
      </c>
      <c r="E161" s="2">
        <v>-900</v>
      </c>
      <c r="F161" s="6">
        <f t="shared" si="7"/>
        <v>-210</v>
      </c>
    </row>
    <row r="162" spans="2:6" x14ac:dyDescent="0.3">
      <c r="B162" s="1" t="s">
        <v>224</v>
      </c>
      <c r="C162" s="4" t="s">
        <v>225</v>
      </c>
      <c r="D162" s="2">
        <v>5277.37</v>
      </c>
      <c r="E162" s="2">
        <v>3582.32</v>
      </c>
      <c r="F162" s="6">
        <f t="shared" si="7"/>
        <v>-1695.0499999999997</v>
      </c>
    </row>
    <row r="163" spans="2:6" x14ac:dyDescent="0.3">
      <c r="B163" s="1" t="s">
        <v>226</v>
      </c>
      <c r="C163" s="4" t="s">
        <v>227</v>
      </c>
      <c r="D163" s="2">
        <v>2606.9899999999998</v>
      </c>
      <c r="E163" s="2">
        <v>2732.34</v>
      </c>
      <c r="F163" s="6">
        <f t="shared" si="7"/>
        <v>125.35000000000036</v>
      </c>
    </row>
    <row r="164" spans="2:6" x14ac:dyDescent="0.3">
      <c r="B164" s="1" t="s">
        <v>228</v>
      </c>
      <c r="C164" s="4" t="s">
        <v>229</v>
      </c>
      <c r="D164" s="2">
        <v>4521.08</v>
      </c>
      <c r="E164" s="2">
        <v>5464.14</v>
      </c>
      <c r="F164" s="6">
        <f t="shared" si="7"/>
        <v>943.0600000000004</v>
      </c>
    </row>
    <row r="165" spans="2:6" x14ac:dyDescent="0.3">
      <c r="B165" s="1" t="s">
        <v>230</v>
      </c>
      <c r="C165" s="4" t="s">
        <v>231</v>
      </c>
      <c r="D165" s="2">
        <v>611.92999999999995</v>
      </c>
      <c r="E165" s="2">
        <v>599.64</v>
      </c>
      <c r="F165" s="6">
        <f t="shared" si="7"/>
        <v>-12.289999999999964</v>
      </c>
    </row>
    <row r="166" spans="2:6" x14ac:dyDescent="0.3">
      <c r="B166" s="1" t="s">
        <v>232</v>
      </c>
      <c r="C166" s="4" t="s">
        <v>233</v>
      </c>
      <c r="D166" s="2">
        <v>599.14</v>
      </c>
      <c r="E166" s="2">
        <v>635.36</v>
      </c>
      <c r="F166" s="6">
        <f t="shared" si="7"/>
        <v>36.220000000000027</v>
      </c>
    </row>
    <row r="167" spans="2:6" x14ac:dyDescent="0.3">
      <c r="B167" s="1" t="s">
        <v>234</v>
      </c>
      <c r="C167" s="4" t="s">
        <v>235</v>
      </c>
      <c r="D167" s="2">
        <v>540.29999999999995</v>
      </c>
      <c r="E167" s="2">
        <v>540.29999999999995</v>
      </c>
      <c r="F167" s="6">
        <f t="shared" si="7"/>
        <v>0</v>
      </c>
    </row>
    <row r="168" spans="2:6" x14ac:dyDescent="0.3">
      <c r="B168" s="1" t="s">
        <v>438</v>
      </c>
      <c r="C168" s="4" t="s">
        <v>439</v>
      </c>
      <c r="D168" s="2">
        <v>82.99</v>
      </c>
      <c r="E168" s="2">
        <v>0</v>
      </c>
      <c r="F168" s="6">
        <f t="shared" si="7"/>
        <v>-82.99</v>
      </c>
    </row>
    <row r="169" spans="2:6" x14ac:dyDescent="0.3">
      <c r="B169" s="1" t="s">
        <v>440</v>
      </c>
      <c r="C169" s="4" t="s">
        <v>441</v>
      </c>
      <c r="D169" s="2">
        <v>100</v>
      </c>
      <c r="E169" s="2">
        <v>0</v>
      </c>
      <c r="F169" s="6">
        <f t="shared" si="7"/>
        <v>-100</v>
      </c>
    </row>
    <row r="170" spans="2:6" x14ac:dyDescent="0.3">
      <c r="B170" s="1" t="s">
        <v>236</v>
      </c>
      <c r="C170" s="4" t="s">
        <v>237</v>
      </c>
      <c r="D170" s="2">
        <v>1157.79</v>
      </c>
      <c r="E170" s="2">
        <v>590.87</v>
      </c>
      <c r="F170" s="6">
        <f t="shared" si="7"/>
        <v>-566.91999999999996</v>
      </c>
    </row>
    <row r="171" spans="2:6" x14ac:dyDescent="0.3">
      <c r="B171" s="1" t="s">
        <v>442</v>
      </c>
      <c r="C171" s="4" t="s">
        <v>443</v>
      </c>
      <c r="D171" s="2">
        <v>973.75</v>
      </c>
      <c r="E171" s="2">
        <v>0</v>
      </c>
      <c r="F171" s="6">
        <f t="shared" si="7"/>
        <v>-973.75</v>
      </c>
    </row>
    <row r="172" spans="2:6" x14ac:dyDescent="0.3">
      <c r="B172" s="1" t="s">
        <v>238</v>
      </c>
      <c r="C172" s="4" t="s">
        <v>239</v>
      </c>
      <c r="D172" s="2">
        <v>11468.48</v>
      </c>
      <c r="E172" s="2">
        <v>1524.15</v>
      </c>
      <c r="F172" s="6">
        <f t="shared" si="7"/>
        <v>-9944.33</v>
      </c>
    </row>
    <row r="173" spans="2:6" x14ac:dyDescent="0.3">
      <c r="B173" s="1" t="s">
        <v>240</v>
      </c>
      <c r="C173" s="4" t="s">
        <v>241</v>
      </c>
      <c r="D173" s="2">
        <v>0</v>
      </c>
      <c r="E173" s="2">
        <v>-150</v>
      </c>
      <c r="F173" s="6">
        <f t="shared" si="7"/>
        <v>-150</v>
      </c>
    </row>
    <row r="174" spans="2:6" x14ac:dyDescent="0.3">
      <c r="B174" s="1" t="s">
        <v>242</v>
      </c>
      <c r="C174" s="4" t="s">
        <v>243</v>
      </c>
      <c r="D174" s="2">
        <v>1203.56</v>
      </c>
      <c r="E174" s="2">
        <v>3618.15</v>
      </c>
      <c r="F174" s="6">
        <f t="shared" si="7"/>
        <v>2414.59</v>
      </c>
    </row>
    <row r="175" spans="2:6" ht="16.2" x14ac:dyDescent="0.3">
      <c r="B175" s="1" t="s">
        <v>244</v>
      </c>
      <c r="C175" s="4" t="s">
        <v>245</v>
      </c>
      <c r="D175" s="12">
        <v>3204.41</v>
      </c>
      <c r="E175" s="12">
        <v>3842.99</v>
      </c>
      <c r="F175" s="6">
        <f t="shared" si="7"/>
        <v>638.57999999999993</v>
      </c>
    </row>
    <row r="176" spans="2:6" ht="16.2" x14ac:dyDescent="0.3">
      <c r="C176" s="14" t="s">
        <v>246</v>
      </c>
      <c r="D176" s="13">
        <f>SUM(D150:D175)</f>
        <v>194914.90999999997</v>
      </c>
      <c r="E176" s="13">
        <f>SUM(E150:E175)</f>
        <v>179990.91999999998</v>
      </c>
      <c r="F176" s="6">
        <f t="shared" si="7"/>
        <v>-14923.989999999991</v>
      </c>
    </row>
    <row r="178" spans="1:6" x14ac:dyDescent="0.3">
      <c r="A178" s="4" t="s">
        <v>247</v>
      </c>
      <c r="B178" s="1" t="s">
        <v>248</v>
      </c>
      <c r="C178" s="4" t="s">
        <v>249</v>
      </c>
      <c r="D178" s="2">
        <v>22344.3</v>
      </c>
      <c r="E178" s="2">
        <v>24913.200000000001</v>
      </c>
      <c r="F178" s="6">
        <f>E178-D178</f>
        <v>2568.9000000000015</v>
      </c>
    </row>
    <row r="179" spans="1:6" x14ac:dyDescent="0.3">
      <c r="B179" s="1" t="s">
        <v>250</v>
      </c>
      <c r="C179" s="4" t="s">
        <v>251</v>
      </c>
      <c r="D179" s="2">
        <v>29775.72</v>
      </c>
      <c r="E179" s="2">
        <v>38090.339999999997</v>
      </c>
      <c r="F179" s="6">
        <f>E179-D179</f>
        <v>8314.6199999999953</v>
      </c>
    </row>
    <row r="180" spans="1:6" ht="16.2" x14ac:dyDescent="0.3">
      <c r="B180" s="1" t="s">
        <v>252</v>
      </c>
      <c r="C180" s="4" t="s">
        <v>253</v>
      </c>
      <c r="D180" s="12">
        <v>1140</v>
      </c>
      <c r="E180" s="12">
        <v>1140</v>
      </c>
      <c r="F180" s="6">
        <f>E180-D180</f>
        <v>0</v>
      </c>
    </row>
    <row r="181" spans="1:6" ht="16.2" x14ac:dyDescent="0.3">
      <c r="C181" s="14" t="s">
        <v>254</v>
      </c>
      <c r="D181" s="13">
        <f>SUM(D178:D180)</f>
        <v>53260.020000000004</v>
      </c>
      <c r="E181" s="13">
        <f>SUM(E178:E180)</f>
        <v>64143.539999999994</v>
      </c>
      <c r="F181" s="6">
        <f>E181-D181</f>
        <v>10883.51999999999</v>
      </c>
    </row>
    <row r="183" spans="1:6" x14ac:dyDescent="0.3">
      <c r="A183" s="4" t="s">
        <v>255</v>
      </c>
      <c r="B183" s="1" t="s">
        <v>77</v>
      </c>
      <c r="C183" s="4" t="s">
        <v>78</v>
      </c>
      <c r="D183" s="2">
        <v>10435.5</v>
      </c>
      <c r="E183" s="2">
        <v>17883.36</v>
      </c>
      <c r="F183" s="6">
        <f t="shared" ref="F183:F224" si="8">E183-D183</f>
        <v>7447.8600000000006</v>
      </c>
    </row>
    <row r="184" spans="1:6" x14ac:dyDescent="0.3">
      <c r="B184" s="1" t="s">
        <v>81</v>
      </c>
      <c r="C184" s="4" t="s">
        <v>82</v>
      </c>
      <c r="D184" s="2">
        <v>717.41</v>
      </c>
      <c r="E184" s="2">
        <v>1368.21</v>
      </c>
      <c r="F184" s="6">
        <f t="shared" si="8"/>
        <v>650.80000000000007</v>
      </c>
    </row>
    <row r="185" spans="1:6" x14ac:dyDescent="0.3">
      <c r="B185" s="1" t="s">
        <v>83</v>
      </c>
      <c r="C185" s="4" t="s">
        <v>84</v>
      </c>
      <c r="D185" s="2">
        <v>1840.12</v>
      </c>
      <c r="E185" s="2">
        <v>0</v>
      </c>
      <c r="F185" s="6">
        <f t="shared" si="8"/>
        <v>-1840.12</v>
      </c>
    </row>
    <row r="186" spans="1:6" x14ac:dyDescent="0.3">
      <c r="B186" s="1" t="s">
        <v>91</v>
      </c>
      <c r="C186" s="4" t="s">
        <v>92</v>
      </c>
      <c r="D186" s="2">
        <v>751.96</v>
      </c>
      <c r="E186" s="2">
        <v>1341.25</v>
      </c>
      <c r="F186" s="6">
        <f t="shared" si="8"/>
        <v>589.29</v>
      </c>
    </row>
    <row r="187" spans="1:6" x14ac:dyDescent="0.3">
      <c r="B187" s="1" t="s">
        <v>99</v>
      </c>
      <c r="C187" s="4" t="s">
        <v>100</v>
      </c>
      <c r="D187" s="2">
        <v>17.079999999999998</v>
      </c>
      <c r="E187" s="2">
        <v>11.2</v>
      </c>
      <c r="F187" s="6">
        <f t="shared" si="8"/>
        <v>-5.879999999999999</v>
      </c>
    </row>
    <row r="188" spans="1:6" x14ac:dyDescent="0.3">
      <c r="B188" s="1" t="s">
        <v>101</v>
      </c>
      <c r="C188" s="4" t="s">
        <v>102</v>
      </c>
      <c r="D188" s="2">
        <v>14.72</v>
      </c>
      <c r="E188" s="2">
        <v>9.76</v>
      </c>
      <c r="F188" s="6">
        <f t="shared" si="8"/>
        <v>-4.9600000000000009</v>
      </c>
    </row>
    <row r="189" spans="1:6" x14ac:dyDescent="0.3">
      <c r="B189" s="1" t="s">
        <v>103</v>
      </c>
      <c r="C189" s="4" t="s">
        <v>104</v>
      </c>
      <c r="D189" s="2">
        <v>120.35</v>
      </c>
      <c r="E189" s="2">
        <v>214.62</v>
      </c>
      <c r="F189" s="6">
        <f t="shared" si="8"/>
        <v>94.27000000000001</v>
      </c>
    </row>
    <row r="190" spans="1:6" x14ac:dyDescent="0.3">
      <c r="B190" s="1" t="s">
        <v>105</v>
      </c>
      <c r="C190" s="4" t="s">
        <v>106</v>
      </c>
      <c r="D190" s="2">
        <v>133.34</v>
      </c>
      <c r="E190" s="2">
        <v>240</v>
      </c>
      <c r="F190" s="6">
        <f t="shared" si="8"/>
        <v>106.66</v>
      </c>
    </row>
    <row r="191" spans="1:6" x14ac:dyDescent="0.3">
      <c r="B191" s="1" t="s">
        <v>444</v>
      </c>
      <c r="C191" s="4" t="s">
        <v>445</v>
      </c>
      <c r="D191" s="2">
        <v>875</v>
      </c>
      <c r="E191" s="2">
        <v>0</v>
      </c>
      <c r="F191" s="6">
        <f t="shared" si="8"/>
        <v>-875</v>
      </c>
    </row>
    <row r="192" spans="1:6" x14ac:dyDescent="0.3">
      <c r="B192" s="1" t="s">
        <v>256</v>
      </c>
      <c r="C192" s="4" t="s">
        <v>257</v>
      </c>
      <c r="D192" s="2">
        <v>81.36</v>
      </c>
      <c r="E192" s="2">
        <v>68.56</v>
      </c>
      <c r="F192" s="6">
        <f t="shared" si="8"/>
        <v>-12.799999999999997</v>
      </c>
    </row>
    <row r="193" spans="2:6" x14ac:dyDescent="0.3">
      <c r="B193" s="1" t="s">
        <v>258</v>
      </c>
      <c r="C193" s="4" t="s">
        <v>259</v>
      </c>
      <c r="D193" s="2">
        <v>549.22</v>
      </c>
      <c r="E193" s="2">
        <v>802.48</v>
      </c>
      <c r="F193" s="6">
        <f t="shared" si="8"/>
        <v>253.26</v>
      </c>
    </row>
    <row r="194" spans="2:6" x14ac:dyDescent="0.3">
      <c r="B194" s="1" t="s">
        <v>446</v>
      </c>
      <c r="C194" s="4" t="s">
        <v>447</v>
      </c>
      <c r="D194" s="2">
        <v>889.41</v>
      </c>
      <c r="E194" s="2">
        <v>0</v>
      </c>
      <c r="F194" s="6">
        <f t="shared" si="8"/>
        <v>-889.41</v>
      </c>
    </row>
    <row r="195" spans="2:6" x14ac:dyDescent="0.3">
      <c r="B195" s="1" t="s">
        <v>260</v>
      </c>
      <c r="C195" s="4" t="s">
        <v>261</v>
      </c>
      <c r="D195" s="2">
        <v>900</v>
      </c>
      <c r="E195" s="2">
        <v>2200</v>
      </c>
      <c r="F195" s="6">
        <f t="shared" si="8"/>
        <v>1300</v>
      </c>
    </row>
    <row r="196" spans="2:6" x14ac:dyDescent="0.3">
      <c r="B196" s="1" t="s">
        <v>262</v>
      </c>
      <c r="C196" s="4" t="s">
        <v>263</v>
      </c>
      <c r="D196" s="2">
        <v>-520</v>
      </c>
      <c r="E196" s="2">
        <v>-406</v>
      </c>
      <c r="F196" s="6">
        <f t="shared" si="8"/>
        <v>114</v>
      </c>
    </row>
    <row r="197" spans="2:6" x14ac:dyDescent="0.3">
      <c r="B197" s="1" t="s">
        <v>264</v>
      </c>
      <c r="C197" s="4" t="s">
        <v>265</v>
      </c>
      <c r="D197" s="2">
        <v>835.05</v>
      </c>
      <c r="E197" s="2">
        <v>953.98</v>
      </c>
      <c r="F197" s="6">
        <f t="shared" si="8"/>
        <v>118.93000000000006</v>
      </c>
    </row>
    <row r="198" spans="2:6" x14ac:dyDescent="0.3">
      <c r="B198" s="1" t="s">
        <v>266</v>
      </c>
      <c r="C198" s="4" t="s">
        <v>267</v>
      </c>
      <c r="D198" s="2">
        <v>-3503.63</v>
      </c>
      <c r="E198" s="2">
        <v>2254.64</v>
      </c>
      <c r="F198" s="6">
        <f t="shared" si="8"/>
        <v>5758.27</v>
      </c>
    </row>
    <row r="199" spans="2:6" x14ac:dyDescent="0.3">
      <c r="B199" s="1" t="s">
        <v>268</v>
      </c>
      <c r="C199" s="4" t="s">
        <v>269</v>
      </c>
      <c r="D199" s="2">
        <v>100</v>
      </c>
      <c r="E199" s="2">
        <v>100</v>
      </c>
      <c r="F199" s="6">
        <f t="shared" si="8"/>
        <v>0</v>
      </c>
    </row>
    <row r="200" spans="2:6" x14ac:dyDescent="0.3">
      <c r="B200" s="1" t="s">
        <v>270</v>
      </c>
      <c r="C200" s="4" t="s">
        <v>271</v>
      </c>
      <c r="D200" s="2">
        <v>5700</v>
      </c>
      <c r="E200" s="2">
        <v>-34.33</v>
      </c>
      <c r="F200" s="6">
        <f t="shared" si="8"/>
        <v>-5734.33</v>
      </c>
    </row>
    <row r="201" spans="2:6" x14ac:dyDescent="0.3">
      <c r="B201" s="1" t="s">
        <v>272</v>
      </c>
      <c r="C201" s="4" t="s">
        <v>273</v>
      </c>
      <c r="D201" s="2">
        <v>3229.63</v>
      </c>
      <c r="E201" s="2">
        <v>1700</v>
      </c>
      <c r="F201" s="6">
        <f t="shared" si="8"/>
        <v>-1529.63</v>
      </c>
    </row>
    <row r="202" spans="2:6" x14ac:dyDescent="0.3">
      <c r="B202" s="1" t="s">
        <v>448</v>
      </c>
      <c r="C202" s="4" t="s">
        <v>449</v>
      </c>
      <c r="D202" s="2">
        <v>-240</v>
      </c>
      <c r="E202" s="2">
        <v>0</v>
      </c>
      <c r="F202" s="6">
        <f t="shared" si="8"/>
        <v>240</v>
      </c>
    </row>
    <row r="203" spans="2:6" x14ac:dyDescent="0.3">
      <c r="B203" s="1" t="s">
        <v>450</v>
      </c>
      <c r="C203" s="4" t="s">
        <v>451</v>
      </c>
      <c r="D203" s="2">
        <v>-528</v>
      </c>
      <c r="E203" s="2">
        <v>0</v>
      </c>
      <c r="F203" s="6">
        <f t="shared" si="8"/>
        <v>528</v>
      </c>
    </row>
    <row r="204" spans="2:6" x14ac:dyDescent="0.3">
      <c r="B204" s="1" t="s">
        <v>274</v>
      </c>
      <c r="C204" s="4" t="s">
        <v>275</v>
      </c>
      <c r="D204" s="2">
        <v>-2000</v>
      </c>
      <c r="E204" s="2">
        <v>-1695</v>
      </c>
      <c r="F204" s="6">
        <f t="shared" si="8"/>
        <v>305</v>
      </c>
    </row>
    <row r="205" spans="2:6" x14ac:dyDescent="0.3">
      <c r="B205" s="1" t="s">
        <v>452</v>
      </c>
      <c r="C205" s="4" t="s">
        <v>453</v>
      </c>
      <c r="D205" s="2">
        <v>-1440</v>
      </c>
      <c r="E205" s="2">
        <v>0</v>
      </c>
      <c r="F205" s="6">
        <f t="shared" si="8"/>
        <v>1440</v>
      </c>
    </row>
    <row r="206" spans="2:6" x14ac:dyDescent="0.3">
      <c r="B206" s="1" t="s">
        <v>276</v>
      </c>
      <c r="C206" s="4" t="s">
        <v>277</v>
      </c>
      <c r="D206" s="2">
        <v>397.28</v>
      </c>
      <c r="E206" s="2">
        <v>579.47</v>
      </c>
      <c r="F206" s="6">
        <f t="shared" si="8"/>
        <v>182.19000000000005</v>
      </c>
    </row>
    <row r="207" spans="2:6" x14ac:dyDescent="0.3">
      <c r="B207" s="1" t="s">
        <v>278</v>
      </c>
      <c r="C207" s="4" t="s">
        <v>279</v>
      </c>
      <c r="D207" s="2">
        <v>1510.53</v>
      </c>
      <c r="E207" s="2">
        <v>832.89</v>
      </c>
      <c r="F207" s="6">
        <f t="shared" si="8"/>
        <v>-677.64</v>
      </c>
    </row>
    <row r="208" spans="2:6" x14ac:dyDescent="0.3">
      <c r="B208" s="1" t="s">
        <v>280</v>
      </c>
      <c r="C208" s="4" t="s">
        <v>281</v>
      </c>
      <c r="D208" s="2">
        <v>3221.99</v>
      </c>
      <c r="E208" s="2">
        <v>4002.54</v>
      </c>
      <c r="F208" s="6">
        <f t="shared" si="8"/>
        <v>780.55000000000018</v>
      </c>
    </row>
    <row r="209" spans="2:6" x14ac:dyDescent="0.3">
      <c r="B209" s="1" t="s">
        <v>282</v>
      </c>
      <c r="C209" s="4" t="s">
        <v>283</v>
      </c>
      <c r="D209" s="2">
        <v>1255.56</v>
      </c>
      <c r="E209" s="2">
        <v>1348.12</v>
      </c>
      <c r="F209" s="6">
        <f t="shared" si="8"/>
        <v>92.559999999999945</v>
      </c>
    </row>
    <row r="210" spans="2:6" x14ac:dyDescent="0.3">
      <c r="B210" s="1" t="s">
        <v>284</v>
      </c>
      <c r="C210" s="4" t="s">
        <v>285</v>
      </c>
      <c r="D210" s="2">
        <v>-1813.02</v>
      </c>
      <c r="E210" s="2">
        <v>-2000</v>
      </c>
      <c r="F210" s="6">
        <f t="shared" si="8"/>
        <v>-186.98000000000002</v>
      </c>
    </row>
    <row r="211" spans="2:6" x14ac:dyDescent="0.3">
      <c r="B211" s="1" t="s">
        <v>286</v>
      </c>
      <c r="C211" s="4" t="s">
        <v>287</v>
      </c>
      <c r="D211" s="2">
        <v>0</v>
      </c>
      <c r="E211" s="2">
        <v>226.73</v>
      </c>
      <c r="F211" s="6">
        <f t="shared" si="8"/>
        <v>226.73</v>
      </c>
    </row>
    <row r="212" spans="2:6" x14ac:dyDescent="0.3">
      <c r="B212" s="1" t="s">
        <v>288</v>
      </c>
      <c r="C212" s="4" t="s">
        <v>289</v>
      </c>
      <c r="D212" s="2">
        <v>1131.3</v>
      </c>
      <c r="E212" s="2">
        <v>917.71</v>
      </c>
      <c r="F212" s="6">
        <f t="shared" si="8"/>
        <v>-213.58999999999992</v>
      </c>
    </row>
    <row r="213" spans="2:6" x14ac:dyDescent="0.3">
      <c r="B213" s="1" t="s">
        <v>290</v>
      </c>
      <c r="C213" s="4" t="s">
        <v>287</v>
      </c>
      <c r="D213" s="2">
        <v>1338.78</v>
      </c>
      <c r="E213" s="2">
        <v>1874.89</v>
      </c>
      <c r="F213" s="6">
        <f t="shared" si="8"/>
        <v>536.11000000000013</v>
      </c>
    </row>
    <row r="214" spans="2:6" x14ac:dyDescent="0.3">
      <c r="B214" s="1" t="s">
        <v>291</v>
      </c>
      <c r="C214" s="4" t="s">
        <v>292</v>
      </c>
      <c r="D214" s="2">
        <v>0</v>
      </c>
      <c r="E214" s="2">
        <v>-5555.6</v>
      </c>
      <c r="F214" s="6">
        <f t="shared" si="8"/>
        <v>-5555.6</v>
      </c>
    </row>
    <row r="215" spans="2:6" x14ac:dyDescent="0.3">
      <c r="B215" s="1" t="s">
        <v>293</v>
      </c>
      <c r="C215" s="4" t="s">
        <v>294</v>
      </c>
      <c r="D215" s="2">
        <v>-5000</v>
      </c>
      <c r="E215" s="2">
        <v>-6000</v>
      </c>
      <c r="F215" s="6">
        <f t="shared" si="8"/>
        <v>-1000</v>
      </c>
    </row>
    <row r="216" spans="2:6" x14ac:dyDescent="0.3">
      <c r="B216" s="1" t="s">
        <v>454</v>
      </c>
      <c r="C216" s="4" t="s">
        <v>455</v>
      </c>
      <c r="D216" s="2">
        <v>-4500</v>
      </c>
      <c r="E216" s="2">
        <v>0</v>
      </c>
      <c r="F216" s="6">
        <f t="shared" si="8"/>
        <v>4500</v>
      </c>
    </row>
    <row r="217" spans="2:6" x14ac:dyDescent="0.3">
      <c r="B217" s="1" t="s">
        <v>295</v>
      </c>
      <c r="C217" s="4" t="s">
        <v>296</v>
      </c>
      <c r="D217" s="2">
        <v>944.49</v>
      </c>
      <c r="E217" s="2">
        <v>1838.06</v>
      </c>
      <c r="F217" s="6">
        <f t="shared" si="8"/>
        <v>893.56999999999994</v>
      </c>
    </row>
    <row r="218" spans="2:6" x14ac:dyDescent="0.3">
      <c r="B218" s="1" t="s">
        <v>297</v>
      </c>
      <c r="C218" s="4" t="s">
        <v>298</v>
      </c>
      <c r="D218" s="2">
        <v>1232.9000000000001</v>
      </c>
      <c r="E218" s="2">
        <v>1535.99</v>
      </c>
      <c r="F218" s="6">
        <f t="shared" si="8"/>
        <v>303.08999999999992</v>
      </c>
    </row>
    <row r="219" spans="2:6" x14ac:dyDescent="0.3">
      <c r="B219" s="1" t="s">
        <v>299</v>
      </c>
      <c r="C219" s="4" t="s">
        <v>300</v>
      </c>
      <c r="D219" s="2">
        <v>206.33</v>
      </c>
      <c r="E219" s="2">
        <v>272.83</v>
      </c>
      <c r="F219" s="6">
        <f t="shared" si="8"/>
        <v>66.499999999999972</v>
      </c>
    </row>
    <row r="220" spans="2:6" x14ac:dyDescent="0.3">
      <c r="B220" s="1" t="s">
        <v>301</v>
      </c>
      <c r="C220" s="4" t="s">
        <v>302</v>
      </c>
      <c r="D220" s="2">
        <v>340.12</v>
      </c>
      <c r="E220" s="2">
        <v>632.05999999999995</v>
      </c>
      <c r="F220" s="6">
        <f t="shared" si="8"/>
        <v>291.93999999999994</v>
      </c>
    </row>
    <row r="221" spans="2:6" x14ac:dyDescent="0.3">
      <c r="B221" s="1" t="s">
        <v>303</v>
      </c>
      <c r="C221" s="4" t="s">
        <v>304</v>
      </c>
      <c r="D221" s="2">
        <v>612.69000000000005</v>
      </c>
      <c r="E221" s="2">
        <v>534.73</v>
      </c>
      <c r="F221" s="6">
        <f t="shared" si="8"/>
        <v>-77.960000000000036</v>
      </c>
    </row>
    <row r="222" spans="2:6" x14ac:dyDescent="0.3">
      <c r="B222" s="1" t="s">
        <v>305</v>
      </c>
      <c r="C222" s="4" t="s">
        <v>306</v>
      </c>
      <c r="D222" s="2">
        <v>15.23</v>
      </c>
      <c r="E222" s="2">
        <v>3500.19</v>
      </c>
      <c r="F222" s="6">
        <f t="shared" si="8"/>
        <v>3484.96</v>
      </c>
    </row>
    <row r="223" spans="2:6" ht="16.2" x14ac:dyDescent="0.3">
      <c r="B223" s="1" t="s">
        <v>456</v>
      </c>
      <c r="C223" s="4" t="s">
        <v>457</v>
      </c>
      <c r="D223" s="12">
        <v>854.55</v>
      </c>
      <c r="E223" s="12">
        <v>0</v>
      </c>
      <c r="F223" s="6">
        <f t="shared" si="8"/>
        <v>-854.55</v>
      </c>
    </row>
    <row r="224" spans="2:6" ht="16.2" x14ac:dyDescent="0.3">
      <c r="C224" s="14" t="s">
        <v>307</v>
      </c>
      <c r="D224" s="13">
        <f>SUM(D183:D223)</f>
        <v>20707.249999999993</v>
      </c>
      <c r="E224" s="13">
        <f>SUM(E183:E223)</f>
        <v>31553.340000000007</v>
      </c>
      <c r="F224" s="6">
        <f t="shared" si="8"/>
        <v>10846.090000000015</v>
      </c>
    </row>
    <row r="226" spans="1:6" ht="16.2" x14ac:dyDescent="0.3">
      <c r="C226" s="16" t="s">
        <v>308</v>
      </c>
      <c r="D226" s="17">
        <f>D85+D112+D148+D176+D181+D224</f>
        <v>1124729.33</v>
      </c>
      <c r="E226" s="17">
        <f>E85+E112+E148+E176+E181+E224</f>
        <v>1166578.6900000002</v>
      </c>
      <c r="F226" s="18">
        <f>E226-D226</f>
        <v>41849.360000000102</v>
      </c>
    </row>
    <row r="227" spans="1:6" x14ac:dyDescent="0.3">
      <c r="A227" s="15"/>
    </row>
    <row r="228" spans="1:6" ht="16.2" x14ac:dyDescent="0.3">
      <c r="C228" s="16" t="s">
        <v>309</v>
      </c>
      <c r="D228" s="17">
        <f>D53-D226</f>
        <v>142359.35000000009</v>
      </c>
      <c r="E228" s="17">
        <f>E53-E226</f>
        <v>169602.58000000007</v>
      </c>
      <c r="F228" s="18">
        <f>E228-D228</f>
        <v>27243.229999999981</v>
      </c>
    </row>
    <row r="229" spans="1:6" x14ac:dyDescent="0.3">
      <c r="A229" s="15" t="s">
        <v>310</v>
      </c>
    </row>
    <row r="230" spans="1:6" x14ac:dyDescent="0.3">
      <c r="A230" s="4" t="s">
        <v>311</v>
      </c>
      <c r="B230" s="1" t="s">
        <v>312</v>
      </c>
      <c r="C230" s="4" t="s">
        <v>313</v>
      </c>
      <c r="D230" s="2">
        <v>-200708.67</v>
      </c>
      <c r="E230" s="2">
        <v>-75975.460000000006</v>
      </c>
      <c r="F230" s="6">
        <f t="shared" ref="F230:F235" si="9">E230-D230</f>
        <v>124733.21</v>
      </c>
    </row>
    <row r="231" spans="1:6" x14ac:dyDescent="0.3">
      <c r="B231" s="1" t="s">
        <v>314</v>
      </c>
      <c r="C231" s="4" t="s">
        <v>315</v>
      </c>
      <c r="D231" s="2">
        <v>-1735</v>
      </c>
      <c r="E231" s="2">
        <v>-24794.21</v>
      </c>
      <c r="F231" s="6">
        <f t="shared" si="9"/>
        <v>-23059.21</v>
      </c>
    </row>
    <row r="232" spans="1:6" x14ac:dyDescent="0.3">
      <c r="B232" s="1" t="s">
        <v>316</v>
      </c>
      <c r="C232" s="4" t="s">
        <v>317</v>
      </c>
      <c r="D232" s="2">
        <v>0</v>
      </c>
      <c r="E232" s="2">
        <v>-9968.7000000000007</v>
      </c>
      <c r="F232" s="6">
        <f t="shared" si="9"/>
        <v>-9968.7000000000007</v>
      </c>
    </row>
    <row r="233" spans="1:6" x14ac:dyDescent="0.3">
      <c r="B233" s="1" t="s">
        <v>318</v>
      </c>
      <c r="C233" s="4" t="s">
        <v>319</v>
      </c>
      <c r="D233" s="2">
        <v>0</v>
      </c>
      <c r="E233" s="2">
        <v>-43831.41</v>
      </c>
      <c r="F233" s="6">
        <f t="shared" si="9"/>
        <v>-43831.41</v>
      </c>
    </row>
    <row r="234" spans="1:6" ht="16.2" x14ac:dyDescent="0.3">
      <c r="B234" s="1" t="s">
        <v>458</v>
      </c>
      <c r="C234" s="4" t="s">
        <v>459</v>
      </c>
      <c r="D234" s="12">
        <v>-10320</v>
      </c>
      <c r="E234" s="12">
        <v>0</v>
      </c>
      <c r="F234" s="6">
        <f t="shared" si="9"/>
        <v>10320</v>
      </c>
    </row>
    <row r="235" spans="1:6" ht="16.2" x14ac:dyDescent="0.3">
      <c r="C235" s="14" t="s">
        <v>320</v>
      </c>
      <c r="D235" s="13">
        <f>SUM(D230:D234)</f>
        <v>-212763.67</v>
      </c>
      <c r="E235" s="13">
        <f>SUM(E230:E234)</f>
        <v>-154569.78000000003</v>
      </c>
      <c r="F235" s="6">
        <f t="shared" si="9"/>
        <v>58193.889999999985</v>
      </c>
    </row>
    <row r="237" spans="1:6" x14ac:dyDescent="0.3">
      <c r="A237" s="4" t="s">
        <v>321</v>
      </c>
      <c r="B237" s="1" t="s">
        <v>322</v>
      </c>
      <c r="C237" s="4" t="s">
        <v>323</v>
      </c>
      <c r="D237" s="2">
        <v>0</v>
      </c>
      <c r="E237" s="2">
        <v>125</v>
      </c>
      <c r="F237" s="6">
        <f t="shared" ref="F237:F258" si="10">E237-D237</f>
        <v>125</v>
      </c>
    </row>
    <row r="238" spans="1:6" x14ac:dyDescent="0.3">
      <c r="B238" s="1" t="s">
        <v>460</v>
      </c>
      <c r="C238" s="4" t="s">
        <v>461</v>
      </c>
      <c r="D238" s="2">
        <v>-70</v>
      </c>
      <c r="E238" s="2">
        <v>0</v>
      </c>
      <c r="F238" s="6">
        <f t="shared" si="10"/>
        <v>70</v>
      </c>
    </row>
    <row r="239" spans="1:6" x14ac:dyDescent="0.3">
      <c r="B239" s="1" t="s">
        <v>324</v>
      </c>
      <c r="C239" s="4" t="s">
        <v>325</v>
      </c>
      <c r="D239" s="2">
        <v>9235</v>
      </c>
      <c r="E239" s="2">
        <v>9621</v>
      </c>
      <c r="F239" s="6">
        <f t="shared" si="10"/>
        <v>386</v>
      </c>
    </row>
    <row r="240" spans="1:6" x14ac:dyDescent="0.3">
      <c r="B240" s="1" t="s">
        <v>326</v>
      </c>
      <c r="C240" s="4" t="s">
        <v>327</v>
      </c>
      <c r="D240" s="2">
        <v>5528</v>
      </c>
      <c r="E240" s="2">
        <v>6218</v>
      </c>
      <c r="F240" s="6">
        <f t="shared" si="10"/>
        <v>690</v>
      </c>
    </row>
    <row r="241" spans="2:6" x14ac:dyDescent="0.3">
      <c r="B241" s="1" t="s">
        <v>328</v>
      </c>
      <c r="C241" s="4" t="s">
        <v>329</v>
      </c>
      <c r="D241" s="2">
        <v>0</v>
      </c>
      <c r="E241" s="2">
        <v>-6218</v>
      </c>
      <c r="F241" s="6">
        <f t="shared" si="10"/>
        <v>-6218</v>
      </c>
    </row>
    <row r="242" spans="2:6" x14ac:dyDescent="0.3">
      <c r="B242" s="1" t="s">
        <v>330</v>
      </c>
      <c r="C242" s="4" t="s">
        <v>331</v>
      </c>
      <c r="D242" s="2">
        <v>8656</v>
      </c>
      <c r="E242" s="2">
        <v>13860</v>
      </c>
      <c r="F242" s="6">
        <f t="shared" si="10"/>
        <v>5204</v>
      </c>
    </row>
    <row r="243" spans="2:6" x14ac:dyDescent="0.3">
      <c r="B243" s="1" t="s">
        <v>332</v>
      </c>
      <c r="C243" s="4" t="s">
        <v>333</v>
      </c>
      <c r="D243" s="2">
        <v>-8656</v>
      </c>
      <c r="E243" s="2">
        <v>-13810</v>
      </c>
      <c r="F243" s="6">
        <f t="shared" si="10"/>
        <v>-5154</v>
      </c>
    </row>
    <row r="244" spans="2:6" x14ac:dyDescent="0.3">
      <c r="B244" s="1" t="s">
        <v>334</v>
      </c>
      <c r="C244" s="4" t="s">
        <v>335</v>
      </c>
      <c r="D244" s="2">
        <v>13677</v>
      </c>
      <c r="E244" s="2">
        <v>13270</v>
      </c>
      <c r="F244" s="6">
        <f t="shared" si="10"/>
        <v>-407</v>
      </c>
    </row>
    <row r="245" spans="2:6" x14ac:dyDescent="0.3">
      <c r="B245" s="1" t="s">
        <v>336</v>
      </c>
      <c r="C245" s="4" t="s">
        <v>337</v>
      </c>
      <c r="D245" s="2">
        <v>0</v>
      </c>
      <c r="E245" s="2">
        <v>-13412</v>
      </c>
      <c r="F245" s="6">
        <f t="shared" si="10"/>
        <v>-13412</v>
      </c>
    </row>
    <row r="246" spans="2:6" x14ac:dyDescent="0.3">
      <c r="B246" s="1" t="s">
        <v>462</v>
      </c>
      <c r="C246" s="4" t="s">
        <v>463</v>
      </c>
      <c r="D246" s="2">
        <v>576</v>
      </c>
      <c r="E246" s="2">
        <v>0</v>
      </c>
      <c r="F246" s="6">
        <f t="shared" si="10"/>
        <v>-576</v>
      </c>
    </row>
    <row r="247" spans="2:6" x14ac:dyDescent="0.3">
      <c r="B247" s="1" t="s">
        <v>338</v>
      </c>
      <c r="C247" s="4" t="s">
        <v>339</v>
      </c>
      <c r="D247" s="2">
        <v>0</v>
      </c>
      <c r="E247" s="2">
        <v>-600</v>
      </c>
      <c r="F247" s="6">
        <f t="shared" si="10"/>
        <v>-600</v>
      </c>
    </row>
    <row r="248" spans="2:6" x14ac:dyDescent="0.3">
      <c r="B248" s="1" t="s">
        <v>340</v>
      </c>
      <c r="C248" s="4" t="s">
        <v>341</v>
      </c>
      <c r="D248" s="2">
        <v>0</v>
      </c>
      <c r="E248" s="2">
        <v>75</v>
      </c>
      <c r="F248" s="6">
        <f t="shared" si="10"/>
        <v>75</v>
      </c>
    </row>
    <row r="249" spans="2:6" x14ac:dyDescent="0.3">
      <c r="B249" s="1" t="s">
        <v>342</v>
      </c>
      <c r="C249" s="4" t="s">
        <v>343</v>
      </c>
      <c r="D249" s="2">
        <v>0</v>
      </c>
      <c r="E249" s="2">
        <v>-75</v>
      </c>
      <c r="F249" s="6">
        <f t="shared" si="10"/>
        <v>-75</v>
      </c>
    </row>
    <row r="250" spans="2:6" x14ac:dyDescent="0.3">
      <c r="B250" s="1" t="s">
        <v>464</v>
      </c>
      <c r="C250" s="4" t="s">
        <v>465</v>
      </c>
      <c r="D250" s="2">
        <v>-70</v>
      </c>
      <c r="E250" s="2">
        <v>0</v>
      </c>
      <c r="F250" s="6">
        <f t="shared" si="10"/>
        <v>70</v>
      </c>
    </row>
    <row r="251" spans="2:6" x14ac:dyDescent="0.3">
      <c r="B251" s="1" t="s">
        <v>344</v>
      </c>
      <c r="C251" s="4" t="s">
        <v>345</v>
      </c>
      <c r="D251" s="2">
        <v>3202</v>
      </c>
      <c r="E251" s="2">
        <v>2933</v>
      </c>
      <c r="F251" s="6">
        <f t="shared" si="10"/>
        <v>-269</v>
      </c>
    </row>
    <row r="252" spans="2:6" x14ac:dyDescent="0.3">
      <c r="B252" s="1" t="s">
        <v>346</v>
      </c>
      <c r="C252" s="4" t="s">
        <v>347</v>
      </c>
      <c r="D252" s="2">
        <v>-5090</v>
      </c>
      <c r="E252" s="2">
        <v>-6142</v>
      </c>
      <c r="F252" s="6">
        <f t="shared" si="10"/>
        <v>-1052</v>
      </c>
    </row>
    <row r="253" spans="2:6" x14ac:dyDescent="0.3">
      <c r="B253" s="1" t="s">
        <v>348</v>
      </c>
      <c r="C253" s="4" t="s">
        <v>349</v>
      </c>
      <c r="D253" s="2">
        <v>4214</v>
      </c>
      <c r="E253" s="2">
        <v>4505</v>
      </c>
      <c r="F253" s="6">
        <f t="shared" si="10"/>
        <v>291</v>
      </c>
    </row>
    <row r="254" spans="2:6" x14ac:dyDescent="0.3">
      <c r="B254" s="1" t="s">
        <v>350</v>
      </c>
      <c r="C254" s="4" t="s">
        <v>351</v>
      </c>
      <c r="D254" s="2">
        <v>-4214</v>
      </c>
      <c r="E254" s="2">
        <v>-4505</v>
      </c>
      <c r="F254" s="6">
        <f t="shared" si="10"/>
        <v>-291</v>
      </c>
    </row>
    <row r="255" spans="2:6" x14ac:dyDescent="0.3">
      <c r="B255" s="1" t="s">
        <v>352</v>
      </c>
      <c r="C255" s="4" t="s">
        <v>353</v>
      </c>
      <c r="D255" s="2">
        <v>0</v>
      </c>
      <c r="E255" s="2">
        <v>6306</v>
      </c>
      <c r="F255" s="6">
        <f t="shared" si="10"/>
        <v>6306</v>
      </c>
    </row>
    <row r="256" spans="2:6" x14ac:dyDescent="0.3">
      <c r="B256" s="1" t="s">
        <v>354</v>
      </c>
      <c r="C256" s="4" t="s">
        <v>355</v>
      </c>
      <c r="D256" s="2">
        <v>0</v>
      </c>
      <c r="E256" s="2">
        <v>-4564</v>
      </c>
      <c r="F256" s="6">
        <f t="shared" si="10"/>
        <v>-4564</v>
      </c>
    </row>
    <row r="257" spans="1:6" ht="16.2" x14ac:dyDescent="0.3">
      <c r="B257" s="1" t="s">
        <v>356</v>
      </c>
      <c r="C257" s="4" t="s">
        <v>357</v>
      </c>
      <c r="D257" s="12">
        <v>0</v>
      </c>
      <c r="E257" s="12">
        <v>1835</v>
      </c>
      <c r="F257" s="6">
        <f t="shared" si="10"/>
        <v>1835</v>
      </c>
    </row>
    <row r="258" spans="1:6" ht="16.2" x14ac:dyDescent="0.3">
      <c r="C258" s="14" t="s">
        <v>358</v>
      </c>
      <c r="D258" s="13">
        <f>SUM(D237:D257)</f>
        <v>26988</v>
      </c>
      <c r="E258" s="13">
        <f>SUM(E237:E257)</f>
        <v>9422</v>
      </c>
      <c r="F258" s="6">
        <f t="shared" si="10"/>
        <v>-17566</v>
      </c>
    </row>
    <row r="260" spans="1:6" x14ac:dyDescent="0.3">
      <c r="A260" s="4" t="s">
        <v>359</v>
      </c>
      <c r="B260" s="1" t="s">
        <v>360</v>
      </c>
      <c r="C260" s="4" t="s">
        <v>361</v>
      </c>
      <c r="D260" s="2">
        <v>0</v>
      </c>
      <c r="E260" s="2">
        <v>67</v>
      </c>
      <c r="F260" s="6">
        <f>E260-D260</f>
        <v>67</v>
      </c>
    </row>
    <row r="262" spans="1:6" x14ac:dyDescent="0.3">
      <c r="A262" s="4" t="s">
        <v>362</v>
      </c>
      <c r="B262" s="1" t="s">
        <v>363</v>
      </c>
      <c r="C262" s="4" t="s">
        <v>364</v>
      </c>
      <c r="D262" s="2">
        <v>0</v>
      </c>
      <c r="E262" s="2">
        <v>10137.33</v>
      </c>
      <c r="F262" s="6">
        <f>E262-D262</f>
        <v>10137.33</v>
      </c>
    </row>
    <row r="263" spans="1:6" x14ac:dyDescent="0.3">
      <c r="B263" s="1" t="s">
        <v>365</v>
      </c>
      <c r="C263" s="4" t="s">
        <v>366</v>
      </c>
      <c r="D263" s="2">
        <v>0</v>
      </c>
      <c r="E263" s="2">
        <v>-3219.67</v>
      </c>
      <c r="F263" s="6">
        <f>E263-D263</f>
        <v>-3219.67</v>
      </c>
    </row>
    <row r="264" spans="1:6" ht="16.2" x14ac:dyDescent="0.3">
      <c r="B264" s="1" t="s">
        <v>367</v>
      </c>
      <c r="C264" s="4" t="s">
        <v>368</v>
      </c>
      <c r="D264" s="12">
        <v>0</v>
      </c>
      <c r="E264" s="12">
        <v>-3274.25</v>
      </c>
      <c r="F264" s="6">
        <f>E264-D264</f>
        <v>-3274.25</v>
      </c>
    </row>
    <row r="265" spans="1:6" ht="16.2" x14ac:dyDescent="0.3">
      <c r="C265" s="14" t="s">
        <v>369</v>
      </c>
      <c r="D265" s="13">
        <f>SUM(D262:D264)</f>
        <v>0</v>
      </c>
      <c r="E265" s="13">
        <f>SUM(E262:E264)</f>
        <v>3643.41</v>
      </c>
      <c r="F265" s="6">
        <f>E265-D265</f>
        <v>3643.41</v>
      </c>
    </row>
    <row r="267" spans="1:6" ht="16.2" x14ac:dyDescent="0.3">
      <c r="C267" s="16" t="s">
        <v>370</v>
      </c>
      <c r="D267" s="17">
        <f>D235+D258+D260+D265</f>
        <v>-185775.67</v>
      </c>
      <c r="E267" s="17">
        <f>E235+E258+E260+E265</f>
        <v>-141437.37000000002</v>
      </c>
      <c r="F267" s="18">
        <f>E267-D267</f>
        <v>44338.299999999988</v>
      </c>
    </row>
    <row r="268" spans="1:6" x14ac:dyDescent="0.3">
      <c r="A268" s="15" t="s">
        <v>371</v>
      </c>
    </row>
    <row r="269" spans="1:6" x14ac:dyDescent="0.3">
      <c r="A269" s="4" t="s">
        <v>372</v>
      </c>
      <c r="B269" s="1" t="s">
        <v>373</v>
      </c>
      <c r="C269" s="4" t="s">
        <v>374</v>
      </c>
      <c r="D269" s="2">
        <v>260641.27</v>
      </c>
      <c r="E269" s="2">
        <v>298716.74</v>
      </c>
      <c r="F269" s="6">
        <f>E269-D269</f>
        <v>38075.47</v>
      </c>
    </row>
    <row r="271" spans="1:6" x14ac:dyDescent="0.3">
      <c r="A271" s="4" t="s">
        <v>375</v>
      </c>
      <c r="B271" s="1" t="s">
        <v>376</v>
      </c>
      <c r="C271" s="4" t="s">
        <v>377</v>
      </c>
      <c r="D271" s="2">
        <v>916793.07</v>
      </c>
      <c r="E271" s="2">
        <v>1133481</v>
      </c>
      <c r="F271" s="6">
        <f>E271-D271</f>
        <v>216687.93000000005</v>
      </c>
    </row>
    <row r="273" spans="1:6" ht="16.2" x14ac:dyDescent="0.3">
      <c r="C273" s="16" t="s">
        <v>378</v>
      </c>
      <c r="D273" s="17">
        <f>D269+D271</f>
        <v>1177434.3399999999</v>
      </c>
      <c r="E273" s="17">
        <f>E269+E271</f>
        <v>1432197.74</v>
      </c>
      <c r="F273" s="18">
        <f>E273-D273</f>
        <v>254763.40000000014</v>
      </c>
    </row>
    <row r="274" spans="1:6" x14ac:dyDescent="0.3">
      <c r="A274" s="15" t="s">
        <v>379</v>
      </c>
    </row>
    <row r="275" spans="1:6" x14ac:dyDescent="0.3">
      <c r="A275" s="4" t="s">
        <v>380</v>
      </c>
      <c r="B275" s="1" t="s">
        <v>381</v>
      </c>
      <c r="C275" s="4" t="s">
        <v>382</v>
      </c>
      <c r="D275" s="2">
        <v>437291.22</v>
      </c>
      <c r="E275" s="2">
        <v>453601.43</v>
      </c>
      <c r="F275" s="6">
        <f>E275-D275</f>
        <v>16310.210000000021</v>
      </c>
    </row>
    <row r="276" spans="1:6" x14ac:dyDescent="0.3">
      <c r="B276" s="1" t="s">
        <v>466</v>
      </c>
      <c r="C276" s="4" t="s">
        <v>467</v>
      </c>
      <c r="D276" s="2">
        <v>11802.41</v>
      </c>
      <c r="E276" s="2">
        <v>0</v>
      </c>
      <c r="F276" s="6">
        <f>E276-D276</f>
        <v>-11802.41</v>
      </c>
    </row>
    <row r="277" spans="1:6" ht="16.2" x14ac:dyDescent="0.3">
      <c r="B277" s="1" t="s">
        <v>383</v>
      </c>
      <c r="C277" s="4" t="s">
        <v>384</v>
      </c>
      <c r="D277" s="12">
        <v>0</v>
      </c>
      <c r="E277" s="12">
        <v>10072.77</v>
      </c>
      <c r="F277" s="6">
        <f>E277-D277</f>
        <v>10072.77</v>
      </c>
    </row>
    <row r="278" spans="1:6" ht="16.2" x14ac:dyDescent="0.3">
      <c r="C278" s="14" t="s">
        <v>385</v>
      </c>
      <c r="D278" s="13">
        <f>SUM(D275:D277)</f>
        <v>449093.62999999995</v>
      </c>
      <c r="E278" s="13">
        <f>SUM(E275:E277)</f>
        <v>463674.2</v>
      </c>
      <c r="F278" s="6">
        <f>E278-D278</f>
        <v>14580.570000000065</v>
      </c>
    </row>
    <row r="280" spans="1:6" x14ac:dyDescent="0.3">
      <c r="A280" s="4" t="s">
        <v>386</v>
      </c>
      <c r="B280" s="1" t="s">
        <v>387</v>
      </c>
      <c r="C280" s="4" t="s">
        <v>388</v>
      </c>
      <c r="D280" s="2">
        <v>122415.81</v>
      </c>
      <c r="E280" s="2">
        <v>123906.81</v>
      </c>
      <c r="F280" s="6">
        <f>E280-D280</f>
        <v>1491</v>
      </c>
    </row>
    <row r="282" spans="1:6" x14ac:dyDescent="0.3">
      <c r="A282" s="4" t="s">
        <v>389</v>
      </c>
      <c r="B282" s="1" t="s">
        <v>390</v>
      </c>
      <c r="C282" s="4" t="s">
        <v>391</v>
      </c>
      <c r="D282" s="2">
        <v>48401.38</v>
      </c>
      <c r="E282" s="2">
        <v>49128.31</v>
      </c>
      <c r="F282" s="6">
        <f>E282-D282</f>
        <v>726.93000000000029</v>
      </c>
    </row>
    <row r="284" spans="1:6" ht="16.2" x14ac:dyDescent="0.3">
      <c r="C284" s="16" t="s">
        <v>392</v>
      </c>
      <c r="D284" s="17">
        <f>D278+D280+D282</f>
        <v>619910.81999999995</v>
      </c>
      <c r="E284" s="17">
        <f>E278+E280+E282</f>
        <v>636709.32000000007</v>
      </c>
      <c r="F284" s="18">
        <f>E284-D284</f>
        <v>16798.500000000116</v>
      </c>
    </row>
    <row r="285" spans="1:6" x14ac:dyDescent="0.3">
      <c r="A285" s="15" t="s">
        <v>393</v>
      </c>
    </row>
    <row r="286" spans="1:6" x14ac:dyDescent="0.3">
      <c r="A286" s="4" t="s">
        <v>394</v>
      </c>
      <c r="B286" s="1" t="s">
        <v>395</v>
      </c>
      <c r="C286" s="4" t="s">
        <v>396</v>
      </c>
      <c r="D286" s="2">
        <v>1866435.8</v>
      </c>
      <c r="E286" s="2">
        <v>1866435.8</v>
      </c>
      <c r="F286" s="6">
        <f>E286-D286</f>
        <v>0</v>
      </c>
    </row>
    <row r="287" spans="1:6" ht="16.2" x14ac:dyDescent="0.3">
      <c r="B287" s="1" t="s">
        <v>397</v>
      </c>
      <c r="C287" s="4" t="s">
        <v>398</v>
      </c>
      <c r="D287" s="12">
        <v>-1866435.8</v>
      </c>
      <c r="E287" s="12">
        <v>-1866435.8</v>
      </c>
      <c r="F287" s="6">
        <f>E287-D287</f>
        <v>0</v>
      </c>
    </row>
    <row r="288" spans="1:6" ht="16.2" x14ac:dyDescent="0.3">
      <c r="C288" s="14" t="s">
        <v>399</v>
      </c>
      <c r="D288" s="13">
        <f>SUM(D286:D287)</f>
        <v>0</v>
      </c>
      <c r="E288" s="13">
        <f>SUM(E286:E287)</f>
        <v>0</v>
      </c>
      <c r="F288" s="6">
        <f>E288-D288</f>
        <v>0</v>
      </c>
    </row>
    <row r="290" spans="1:6" x14ac:dyDescent="0.3">
      <c r="A290" s="4" t="s">
        <v>400</v>
      </c>
      <c r="B290" s="1" t="s">
        <v>401</v>
      </c>
      <c r="C290" s="4" t="s">
        <v>402</v>
      </c>
      <c r="D290" s="2">
        <v>7061.7</v>
      </c>
      <c r="E290" s="2">
        <v>7061.7</v>
      </c>
      <c r="F290" s="6">
        <f>E290-D290</f>
        <v>0</v>
      </c>
    </row>
    <row r="291" spans="1:6" x14ac:dyDescent="0.3">
      <c r="B291" s="1" t="s">
        <v>468</v>
      </c>
      <c r="C291" s="4" t="s">
        <v>469</v>
      </c>
      <c r="D291" s="2">
        <v>-2000</v>
      </c>
      <c r="E291" s="2">
        <v>0</v>
      </c>
      <c r="F291" s="6">
        <f>E291-D291</f>
        <v>2000</v>
      </c>
    </row>
    <row r="292" spans="1:6" ht="16.2" x14ac:dyDescent="0.3">
      <c r="B292" s="1" t="s">
        <v>403</v>
      </c>
      <c r="C292" s="4" t="s">
        <v>404</v>
      </c>
      <c r="D292" s="12">
        <v>1435.95</v>
      </c>
      <c r="E292" s="12">
        <v>1435.95</v>
      </c>
      <c r="F292" s="6">
        <f>E292-D292</f>
        <v>0</v>
      </c>
    </row>
    <row r="293" spans="1:6" ht="16.2" x14ac:dyDescent="0.3">
      <c r="C293" s="14" t="s">
        <v>405</v>
      </c>
      <c r="D293" s="13">
        <f>SUM(D290:D292)</f>
        <v>6497.65</v>
      </c>
      <c r="E293" s="13">
        <f>SUM(E290:E292)</f>
        <v>8497.65</v>
      </c>
      <c r="F293" s="6">
        <f>E293-D293</f>
        <v>2000</v>
      </c>
    </row>
    <row r="295" spans="1:6" ht="16.2" x14ac:dyDescent="0.3">
      <c r="C295" s="16" t="s">
        <v>406</v>
      </c>
      <c r="D295" s="17">
        <f>D288+D293</f>
        <v>6497.65</v>
      </c>
      <c r="E295" s="17">
        <f>E288+E293</f>
        <v>8497.65</v>
      </c>
      <c r="F295" s="18">
        <f>E295-D295</f>
        <v>2000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2026-01-14T17:48:36Z</dcterms:modified>
</cp:coreProperties>
</file>